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dunsky.sharepoint.com/sites/1937NHSavesTEAPOT/Shared Documents/General/5_Work-In-Progress/3-Demand Response/4-DR Results/For client/"/>
    </mc:Choice>
  </mc:AlternateContent>
  <xr:revisionPtr revIDLastSave="0" documentId="8_{661D9421-7387-42D6-B069-0CFD594FA6F2}" xr6:coauthVersionLast="45" xr6:coauthVersionMax="45" xr10:uidLastSave="{00000000-0000-0000-0000-000000000000}"/>
  <bookViews>
    <workbookView xWindow="28680" yWindow="-120" windowWidth="29040" windowHeight="15840" tabRatio="803" xr2:uid="{00000000-000D-0000-FFFF-FFFF00000000}"/>
  </bookViews>
  <sheets>
    <sheet name="_Cover" sheetId="3" r:id="rId1"/>
    <sheet name="_Contents" sheetId="2" r:id="rId2"/>
    <sheet name="Overview_SC" sheetId="13" r:id="rId3"/>
    <sheet name="Current_Programs" sheetId="10" r:id="rId4"/>
    <sheet name="Results_Potential" sheetId="8" r:id="rId5"/>
    <sheet name="Results_Costs" sheetId="9" r:id="rId6"/>
    <sheet name="Results_MonthlyPeak" sheetId="16" r:id="rId7"/>
    <sheet name="Detailed Results_SC" sheetId="12" r:id="rId8"/>
    <sheet name="Measure_Potential_Total" sheetId="4" r:id="rId9"/>
    <sheet name="Measure_Costs" sheetId="5" r:id="rId10"/>
    <sheet name="Measure_NH Test" sheetId="6" r:id="rId11"/>
    <sheet name="Detailed_MonthlyPeak" sheetId="17" r:id="rId12"/>
    <sheet name="Study Inputs_SC" sheetId="15" r:id="rId13"/>
    <sheet name="Measure_Inputs" sheetId="11" r:id="rId14"/>
    <sheet name="Inputs_General" sheetId="7" r:id="rId15"/>
  </sheets>
  <externalReferences>
    <externalReference r:id="rId16"/>
  </externalReferences>
  <definedNames>
    <definedName name="_xlnm._FilterDatabase" localSheetId="9" hidden="1">Measure_Costs!$F$4:$Q$4</definedName>
    <definedName name="_xlnm._FilterDatabase" localSheetId="13" hidden="1">Measure_Inputs!$F$4:$N$4</definedName>
    <definedName name="_xlnm._FilterDatabase" localSheetId="10" hidden="1">'Measure_NH Test'!$F$4:$L$4</definedName>
    <definedName name="_xlnm._FilterDatabase" localSheetId="8" hidden="1">Measure_Potential_Total!$F$4:$N$4</definedName>
    <definedName name="Discount">[1]Avoided_cost!$G$8</definedName>
    <definedName name="Economic_Benefit_CII">[1]Other_Benefits!$F$10</definedName>
    <definedName name="Economic_Benefits_Res">[1]Other_Benefits!$F$9</definedName>
    <definedName name="Enrollment_RampUp_Y1" localSheetId="11">[1]Inputs_General!$Q$19</definedName>
    <definedName name="Enrollment_RampUp_Y1" localSheetId="5">[1]Inputs_General!$Q$19</definedName>
    <definedName name="Enrollment_RampUp_Y1" localSheetId="6">[1]Inputs_General!$Q$19</definedName>
    <definedName name="Enrollment_RampUp_Y1" localSheetId="4">[1]Inputs_General!$Q$19</definedName>
    <definedName name="Enrollment_RampUp_Y1">Inputs_General!$Q$19</definedName>
    <definedName name="Enrollment_RampUp_Y2" localSheetId="11">[1]Inputs_General!$Q$20</definedName>
    <definedName name="Enrollment_RampUp_Y2" localSheetId="5">[1]Inputs_General!$Q$20</definedName>
    <definedName name="Enrollment_RampUp_Y2" localSheetId="6">[1]Inputs_General!$Q$20</definedName>
    <definedName name="Enrollment_RampUp_Y2" localSheetId="4">[1]Inputs_General!$Q$20</definedName>
    <definedName name="Enrollment_RampUp_Y2">Inputs_General!$Q$20</definedName>
    <definedName name="Enrollment_RampUp_Y3" localSheetId="11">[1]Inputs_General!$Q$21</definedName>
    <definedName name="Enrollment_RampUp_Y3" localSheetId="5">[1]Inputs_General!$Q$21</definedName>
    <definedName name="Enrollment_RampUp_Y3" localSheetId="6">[1]Inputs_General!$Q$21</definedName>
    <definedName name="Enrollment_RampUp_Y3" localSheetId="4">[1]Inputs_General!$Q$21</definedName>
    <definedName name="Enrollment_RampUp_Y3">Inputs_General!$Q$21</definedName>
    <definedName name="Program_RampUp_Year_1" localSheetId="11">[1]Inputs_General!$O$19</definedName>
    <definedName name="Program_RampUp_Year_1" localSheetId="5">[1]Inputs_General!$O$19</definedName>
    <definedName name="Program_RampUp_Year_1" localSheetId="6">[1]Inputs_General!$O$19</definedName>
    <definedName name="Program_RampUp_Year_1" localSheetId="4">[1]Inputs_General!$O$19</definedName>
    <definedName name="Program_RampUp_Year_1">Inputs_General!$O$19</definedName>
    <definedName name="Program_RampUp_Year_2" localSheetId="11">[1]Inputs_General!$O$20</definedName>
    <definedName name="Program_RampUp_Year_2" localSheetId="5">[1]Inputs_General!$O$20</definedName>
    <definedName name="Program_RampUp_Year_2" localSheetId="6">[1]Inputs_General!$O$20</definedName>
    <definedName name="Program_RampUp_Year_2" localSheetId="4">[1]Inputs_General!$O$20</definedName>
    <definedName name="Program_RampUp_Year_2">Inputs_General!$O$20</definedName>
    <definedName name="Program_RampUp_Year_3" localSheetId="11">[1]Inputs_General!$O$21</definedName>
    <definedName name="Program_RampUp_Year_3" localSheetId="5">[1]Inputs_General!$O$21</definedName>
    <definedName name="Program_RampUp_Year_3" localSheetId="6">[1]Inputs_General!$O$21</definedName>
    <definedName name="Program_RampUp_Year_3" localSheetId="4">[1]Inputs_General!$O$21</definedName>
    <definedName name="Program_RampUp_Year_3">Inputs_General!$O$21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7" l="1"/>
  <c r="B3" i="17"/>
  <c r="D13" i="2"/>
  <c r="B6" i="2"/>
  <c r="D17" i="2"/>
  <c r="D15" i="2"/>
  <c r="D12" i="2"/>
  <c r="D9" i="2"/>
  <c r="D7" i="2"/>
  <c r="D8" i="2"/>
  <c r="D18" i="2"/>
  <c r="B16" i="2"/>
  <c r="B11" i="2"/>
  <c r="D10" i="2"/>
  <c r="D14" i="2"/>
  <c r="B2" i="16" l="1"/>
  <c r="B3" i="16"/>
  <c r="B14" i="15" l="1"/>
  <c r="B14" i="13"/>
  <c r="B14" i="12"/>
  <c r="B2" i="11"/>
  <c r="B15" i="13"/>
  <c r="B3" i="11"/>
  <c r="B15" i="12"/>
  <c r="B15" i="15"/>
  <c r="B2" i="10" l="1"/>
  <c r="B2" i="6"/>
  <c r="B2" i="5"/>
  <c r="B2" i="4"/>
  <c r="B2" i="7"/>
  <c r="B2" i="8"/>
  <c r="B2" i="9"/>
  <c r="K42" i="8"/>
  <c r="K41" i="8"/>
  <c r="K40" i="8"/>
  <c r="K37" i="8"/>
  <c r="K36" i="8"/>
  <c r="K35" i="8"/>
  <c r="K32" i="8"/>
  <c r="K31" i="8"/>
  <c r="K30" i="8"/>
  <c r="K27" i="8"/>
  <c r="J27" i="8"/>
  <c r="K26" i="8"/>
  <c r="J26" i="8"/>
  <c r="K25" i="8"/>
  <c r="J25" i="8"/>
  <c r="K22" i="8"/>
  <c r="J22" i="8"/>
  <c r="K21" i="8"/>
  <c r="J21" i="8"/>
  <c r="K20" i="8"/>
  <c r="J20" i="8"/>
  <c r="K17" i="8"/>
  <c r="J17" i="8"/>
  <c r="K16" i="8"/>
  <c r="J16" i="8"/>
  <c r="K15" i="8"/>
  <c r="H6" i="8"/>
  <c r="G6" i="8"/>
  <c r="F6" i="8"/>
  <c r="P19" i="7"/>
  <c r="P20" i="7" s="1"/>
  <c r="P21" i="7" s="1"/>
  <c r="P22" i="7" s="1"/>
  <c r="B2" i="2"/>
  <c r="B3" i="7"/>
  <c r="B3" i="6"/>
  <c r="B3" i="9"/>
  <c r="B3" i="5"/>
  <c r="B3" i="10"/>
  <c r="B3" i="2"/>
  <c r="B3" i="4"/>
  <c r="B15" i="3"/>
  <c r="B3" i="8"/>
  <c r="J15" i="8" l="1"/>
</calcChain>
</file>

<file path=xl/sharedStrings.xml><?xml version="1.0" encoding="utf-8"?>
<sst xmlns="http://schemas.openxmlformats.org/spreadsheetml/2006/main" count="4243" uniqueCount="221">
  <si>
    <t>Dunsky Energy Consulting/Dunsky Expertise en Énergie</t>
  </si>
  <si>
    <t>NH DR Potential Study Outputs_Cover</t>
  </si>
  <si>
    <t>Primary Developer: Karine Cazorla</t>
  </si>
  <si>
    <t>Table of Contents</t>
  </si>
  <si>
    <t>Section and Sheet Titles</t>
  </si>
  <si>
    <t>Section 1</t>
  </si>
  <si>
    <t>Overview</t>
  </si>
  <si>
    <t xml:space="preserve">Notes: </t>
  </si>
  <si>
    <t>Current Programs Impact</t>
  </si>
  <si>
    <t>Information Provided</t>
  </si>
  <si>
    <t>2019 Program</t>
  </si>
  <si>
    <t>Measure</t>
  </si>
  <si>
    <t>Impact total (kW) - ICAP Hour</t>
  </si>
  <si>
    <t># customers</t>
  </si>
  <si>
    <t>C&amp;I Active Demand Reduction Initiative (Eversource)</t>
  </si>
  <si>
    <t>Curtailment</t>
  </si>
  <si>
    <t>C&amp;I Active Demand Reduction Initiative (Unitil)</t>
  </si>
  <si>
    <t>Assumed Customers Distribution</t>
  </si>
  <si>
    <t>Measure Name</t>
  </si>
  <si>
    <t>Sector</t>
  </si>
  <si>
    <t>Segment</t>
  </si>
  <si>
    <t>Market</t>
  </si>
  <si>
    <t>Medium Curtailment</t>
  </si>
  <si>
    <t>Commercial</t>
  </si>
  <si>
    <t>Office</t>
  </si>
  <si>
    <t>Retail</t>
  </si>
  <si>
    <t>Food Service</t>
  </si>
  <si>
    <t>Healthcare/ Hospitals</t>
  </si>
  <si>
    <t>Campus/ Education</t>
  </si>
  <si>
    <t>Warehouse</t>
  </si>
  <si>
    <t>Lodging</t>
  </si>
  <si>
    <t>Other Commercial</t>
  </si>
  <si>
    <t>Food Sales</t>
  </si>
  <si>
    <t>Large Curtailment</t>
  </si>
  <si>
    <t>Large Industrial Curtailment</t>
  </si>
  <si>
    <t>Industrial</t>
  </si>
  <si>
    <t>Manufacturing/ Industrial</t>
  </si>
  <si>
    <t>Medium Industrial Curtailment</t>
  </si>
  <si>
    <t>Results Overview - Potential</t>
  </si>
  <si>
    <t>% of Peak Load Reduced</t>
  </si>
  <si>
    <t>Peak Load</t>
  </si>
  <si>
    <t>Achievable Potential (MW)</t>
  </si>
  <si>
    <t>Residential</t>
  </si>
  <si>
    <t>Total</t>
  </si>
  <si>
    <t>Low</t>
  </si>
  <si>
    <t>Mid</t>
  </si>
  <si>
    <t>Max</t>
  </si>
  <si>
    <t>Results Overview - Costs ($2021 Values)</t>
  </si>
  <si>
    <t>Up-front Costs</t>
  </si>
  <si>
    <t>Annual Costs</t>
  </si>
  <si>
    <t>Results Overview - Monthly Peak Assessment (MW)</t>
  </si>
  <si>
    <t>Month</t>
  </si>
  <si>
    <t>Scenario</t>
  </si>
  <si>
    <t>Residential (MW)</t>
  </si>
  <si>
    <t>C&amp;I (MW)</t>
  </si>
  <si>
    <t>Jan</t>
  </si>
  <si>
    <t>Scenario 1 (2023)</t>
  </si>
  <si>
    <t>Scenario 2 (2023)</t>
  </si>
  <si>
    <t>Scenario 3 (2023)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</si>
  <si>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</si>
  <si>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</si>
  <si>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</si>
  <si>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</si>
  <si>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</si>
  <si>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</si>
  <si>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</si>
  <si>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</si>
  <si>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</si>
  <si>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</si>
  <si>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</si>
  <si>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Section 2</t>
  </si>
  <si>
    <t>Detailed Results</t>
  </si>
  <si>
    <t>Measure Level DR Potential (MW)</t>
  </si>
  <si>
    <t>Index</t>
  </si>
  <si>
    <t>Program Name</t>
  </si>
  <si>
    <t>Technical Potential</t>
  </si>
  <si>
    <t>Economic Potential</t>
  </si>
  <si>
    <t>Achievable Potential</t>
  </si>
  <si>
    <t>All</t>
  </si>
  <si>
    <t>Low Scenario</t>
  </si>
  <si>
    <t>Mid Scenario</t>
  </si>
  <si>
    <t>Max Scenario</t>
  </si>
  <si>
    <t>Smart Clothes Dryer</t>
  </si>
  <si>
    <t>Single-Family</t>
  </si>
  <si>
    <t>Residential BYOD</t>
  </si>
  <si>
    <t>Multi-Family</t>
  </si>
  <si>
    <t>Low Income</t>
  </si>
  <si>
    <t>Clothes Dryer</t>
  </si>
  <si>
    <t>Residential DLC</t>
  </si>
  <si>
    <t>Smart Dehumidifier</t>
  </si>
  <si>
    <t>Smart Pool Pump</t>
  </si>
  <si>
    <t>Pool Pump (simple timer switch)</t>
  </si>
  <si>
    <t>Pool Pump (smart switch)</t>
  </si>
  <si>
    <t>Commercial Refrigeration</t>
  </si>
  <si>
    <t>Medium &amp; Large C&amp;I Curtailment</t>
  </si>
  <si>
    <t>Central AC</t>
  </si>
  <si>
    <t>Ductless HP/AC</t>
  </si>
  <si>
    <t>Room AC</t>
  </si>
  <si>
    <t>WiFi Thermostat</t>
  </si>
  <si>
    <t>Small Commercial BYOD/DLC</t>
  </si>
  <si>
    <t>Thermal Energy Storage</t>
  </si>
  <si>
    <t>Residential Energy Storage</t>
  </si>
  <si>
    <t>C&amp;I Energy Storage</t>
  </si>
  <si>
    <t>Smart Resistance Storage Water Heater</t>
  </si>
  <si>
    <t>Resistance Storage Water Heater (smart switch)</t>
  </si>
  <si>
    <t>Smart Heat Pump Water Heater</t>
  </si>
  <si>
    <t>Medium Curtailment (Auto-DR)</t>
  </si>
  <si>
    <t>Large Curtailment (Auto-DR)</t>
  </si>
  <si>
    <t>Battery Energy Storage (without solar)</t>
  </si>
  <si>
    <t>Battery Energy Storage (with solar)</t>
  </si>
  <si>
    <t xml:space="preserve">Electric Vehicle </t>
  </si>
  <si>
    <t>Large Emergency generators</t>
  </si>
  <si>
    <t>Large Combined Heat and Power</t>
  </si>
  <si>
    <t>Large Battery Energy Storage</t>
  </si>
  <si>
    <t>Medium Battery Energy Storage</t>
  </si>
  <si>
    <t>Measure Level Annual DR Costs ($2021 Values)</t>
  </si>
  <si>
    <r>
      <t>Up-front Measure Costs</t>
    </r>
    <r>
      <rPr>
        <b/>
        <sz val="9"/>
        <color theme="0"/>
        <rFont val="Calibri"/>
        <family val="2"/>
        <scheme val="minor"/>
      </rPr>
      <t xml:space="preserve"> (equipment + sign-up incentives)</t>
    </r>
  </si>
  <si>
    <t>Annual Incentives (new participants)</t>
  </si>
  <si>
    <t>Measure Level NH Test</t>
  </si>
  <si>
    <r>
      <rPr>
        <u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The tests also include annual variable program costs per participant</t>
    </r>
  </si>
  <si>
    <t>NH Test 2021</t>
  </si>
  <si>
    <t>NH Test 2022</t>
  </si>
  <si>
    <t>NH Test 2023</t>
  </si>
  <si>
    <t/>
  </si>
  <si>
    <t>Monthly Peak Assessment (MW)</t>
  </si>
  <si>
    <t>Total Monthly Achievable Potential (MW)</t>
  </si>
  <si>
    <t>Scenario 1</t>
  </si>
  <si>
    <t>Scenario 2</t>
  </si>
  <si>
    <t>Scenario 3</t>
  </si>
  <si>
    <t>Section 3</t>
  </si>
  <si>
    <t>Study Inputs</t>
  </si>
  <si>
    <t>Inputs - Measures</t>
  </si>
  <si>
    <t xml:space="preserve">Conditions Before </t>
  </si>
  <si>
    <t>After</t>
  </si>
  <si>
    <t>Unit</t>
  </si>
  <si>
    <t>kW reduction per unit (ICAP hour - 4:00pm-4:59pm)</t>
  </si>
  <si>
    <t>Total Market 2021</t>
  </si>
  <si>
    <t>Annual Growth</t>
  </si>
  <si>
    <t>Opt-out Rates</t>
  </si>
  <si>
    <t>Connectivity Failures</t>
  </si>
  <si>
    <t>Incremental Costs 2021</t>
  </si>
  <si>
    <t>Comments</t>
  </si>
  <si>
    <t>Smart clothes dryer not controlled</t>
  </si>
  <si>
    <t>Smart clothes dryer controlled</t>
  </si>
  <si>
    <t>per unit</t>
  </si>
  <si>
    <t>Smart dehumidifier not controlled</t>
  </si>
  <si>
    <t>Smart dehumidifier controlled</t>
  </si>
  <si>
    <t>Smart pool pump not controlled</t>
  </si>
  <si>
    <t>Smart pool pump controlled</t>
  </si>
  <si>
    <t>Pool pump not controlled</t>
  </si>
  <si>
    <t>Pool pump controlled by a simple switch</t>
  </si>
  <si>
    <t>Pool pump controlled by a smart switch</t>
  </si>
  <si>
    <t>Commercial Refrigeration controlled via BAS</t>
  </si>
  <si>
    <t>Commercial Refrigeration DR enabled</t>
  </si>
  <si>
    <t>per business</t>
  </si>
  <si>
    <t>CACs with WiFi thermostat not controlled</t>
  </si>
  <si>
    <t>CACs with WiFi thermostat controlled</t>
  </si>
  <si>
    <t>per household</t>
  </si>
  <si>
    <t>CACs without WiFi thermostat not controlled</t>
  </si>
  <si>
    <t>Ductless ACs with WiFi thermostat not controlled</t>
  </si>
  <si>
    <t>Ductless ACs with WiFi thermostat controlled</t>
  </si>
  <si>
    <t>Ductless ACs without WiFi thermostat not controlled</t>
  </si>
  <si>
    <t>Smart RAC not controlled</t>
  </si>
  <si>
    <t>Smart RAC controlled</t>
  </si>
  <si>
    <t>per thermostat</t>
  </si>
  <si>
    <t>No TES unit</t>
  </si>
  <si>
    <t>Installation of a TES for DR purposes (ice energy)</t>
  </si>
  <si>
    <t>Smart appliances not controlled</t>
  </si>
  <si>
    <t>Smart appliances controlled</t>
  </si>
  <si>
    <t>Appliances not controlled</t>
  </si>
  <si>
    <t>Appliances controlled with a smart switch</t>
  </si>
  <si>
    <t>Baseline Load</t>
  </si>
  <si>
    <t>Load Curtailment via Manual, BAS or Auto-DR</t>
  </si>
  <si>
    <t>No Auto-DR system installed</t>
  </si>
  <si>
    <t>Auto-DR system installed for DR purposes</t>
  </si>
  <si>
    <t>Building system with or without BAS or Auto-DR</t>
  </si>
  <si>
    <t>Exisiting Battery not controlled</t>
  </si>
  <si>
    <t>Exisiting Battery controlled</t>
  </si>
  <si>
    <t>Standard Charging</t>
  </si>
  <si>
    <t>Smart charging (such as FleetCarma C2)</t>
  </si>
  <si>
    <t>Existing Emergency Generator (Gas) that is not DR enabled</t>
  </si>
  <si>
    <t>Emergency Generator DR enabled</t>
  </si>
  <si>
    <t>CHP not participating in DR</t>
  </si>
  <si>
    <t>CHP participating in DR</t>
  </si>
  <si>
    <t>per vehicle</t>
  </si>
  <si>
    <t>Inputs - Economics &amp; Programs</t>
  </si>
  <si>
    <t>ECONOMIC</t>
  </si>
  <si>
    <t>PROGRAMS</t>
  </si>
  <si>
    <t>Year</t>
  </si>
  <si>
    <t>Cumulative Avoided Cost (2021$)
 2021 installation</t>
  </si>
  <si>
    <t>Discount</t>
  </si>
  <si>
    <t>Inflation</t>
  </si>
  <si>
    <t>Nominal</t>
  </si>
  <si>
    <t xml:space="preserve">Program Name </t>
  </si>
  <si>
    <t>Development Complexity</t>
  </si>
  <si>
    <t>Development Costs</t>
  </si>
  <si>
    <t>Program Fixed Annual Costs</t>
  </si>
  <si>
    <t>Other Costs ($/customers) for marketing, IT, admin</t>
  </si>
  <si>
    <t>Program Adoption Ramp-up</t>
  </si>
  <si>
    <t>Medium</t>
  </si>
  <si>
    <t>Yes</t>
  </si>
  <si>
    <t>-</t>
  </si>
  <si>
    <t>No</t>
  </si>
  <si>
    <t>Small/Medium</t>
  </si>
  <si>
    <t>Program Ramp-up</t>
  </si>
  <si>
    <t>Adoption Ramp-Up</t>
  </si>
  <si>
    <t>Cumulative</t>
  </si>
  <si>
    <t>Enrollement Ramp-up</t>
  </si>
  <si>
    <t>Year 1</t>
  </si>
  <si>
    <t>Year 2</t>
  </si>
  <si>
    <t>Year 3</t>
  </si>
  <si>
    <t>Year 4</t>
  </si>
  <si>
    <t>Year 5</t>
  </si>
  <si>
    <t>PROGRAMS LIFETIME</t>
  </si>
  <si>
    <t>Program</t>
  </si>
  <si>
    <t>Lifetime (years)</t>
  </si>
  <si>
    <t>Participants Program Drop after 3 years (%)</t>
  </si>
  <si>
    <t>C&amp;I Curtailment</t>
  </si>
  <si>
    <t>BYOD Program</t>
  </si>
  <si>
    <t>DLC Program (with equipment installation)</t>
  </si>
  <si>
    <t>Date: 2020-08-18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</si>
</sst>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 * #,##0.00_)\ &quot;$&quot;_ ;_ * \(#,##0.00\)\ &quot;$&quot;_ ;_ * &quot;-&quot;??_)\ &quot;$&quot;_ ;_ @_ "/>
    <numFmt numFmtId="165" formatCode="_-* #,##0.00_-;\-* #,##0.00_-;_-* &quot;-&quot;??_-;_-@_-"/>
    <numFmt numFmtId="166" formatCode="_-* #,##0.0_-;\-* #,##0.0_-;_-* &quot;-&quot;??_-;_-@_-"/>
    <numFmt numFmtId="167" formatCode="0.0"/>
    <numFmt numFmtId="168" formatCode="_-* #,##0.00\ &quot;€&quot;_-;\-* #,##0.00\ &quot;€&quot;_-;_-* &quot;-&quot;??\ &quot;€&quot;_-;_-@_-"/>
    <numFmt numFmtId="169" formatCode="&quot;$&quot;#,##0"/>
    <numFmt numFmtId="170" formatCode="_-[$$-1009]* #,##0.00_-;\-[$$-1009]* #,##0.00_-;_-[$$-1009]* &quot;-&quot;??_-;_-@_-"/>
    <numFmt numFmtId="171" formatCode="0.0%"/>
    <numFmt numFmtId="172" formatCode="_-[$$-1009]* #,##0_-;\-[$$-1009]* #,##0_-;_-[$$-1009]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rgb="FF993366"/>
      <name val="Calibri"/>
      <family val="2"/>
      <scheme val="minor"/>
    </font>
    <font>
      <b/>
      <sz val="16"/>
      <color rgb="FF003766"/>
      <name val="Calibri"/>
      <family val="2"/>
      <scheme val="minor"/>
    </font>
    <font>
      <b/>
      <sz val="14"/>
      <color rgb="FF00376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3766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69B5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69B5"/>
      <name val="Calibri"/>
      <family val="2"/>
      <scheme val="minor"/>
    </font>
    <font>
      <b/>
      <sz val="12"/>
      <color rgb="FF003766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137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13766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/>
    <xf numFmtId="0" fontId="6" fillId="0" borderId="0" applyNumberFormat="0" applyFill="0" applyBorder="0" applyAlignment="0"/>
    <xf numFmtId="0" fontId="7" fillId="0" borderId="0" applyNumberFormat="0" applyFill="0" applyBorder="0" applyAlignment="0"/>
    <xf numFmtId="0" fontId="3" fillId="0" borderId="0" applyNumberFormat="0" applyFill="0" applyBorder="0" applyAlignment="0"/>
    <xf numFmtId="0" fontId="8" fillId="0" borderId="0" applyNumberFormat="0" applyFill="0" applyBorder="0" applyAlignment="0"/>
    <xf numFmtId="0" fontId="9" fillId="0" borderId="0" applyNumberFormat="0" applyFill="0" applyBorder="0" applyAlignment="0"/>
    <xf numFmtId="0" fontId="1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10" fillId="0" borderId="0" xfId="2" applyFont="1"/>
    <xf numFmtId="0" fontId="6" fillId="0" borderId="0" xfId="3"/>
    <xf numFmtId="0" fontId="11" fillId="0" borderId="0" xfId="3" applyFont="1"/>
    <xf numFmtId="0" fontId="8" fillId="0" borderId="0" xfId="6"/>
    <xf numFmtId="0" fontId="13" fillId="0" borderId="0" xfId="6" applyFont="1"/>
    <xf numFmtId="0" fontId="14" fillId="0" borderId="0" xfId="3" applyFont="1"/>
    <xf numFmtId="0" fontId="15" fillId="2" borderId="0" xfId="2" applyFont="1" applyFill="1"/>
    <xf numFmtId="0" fontId="3" fillId="2" borderId="0" xfId="5" applyFill="1"/>
    <xf numFmtId="0" fontId="8" fillId="2" borderId="0" xfId="6" applyFill="1"/>
    <xf numFmtId="0" fontId="0" fillId="2" borderId="0" xfId="0" applyFill="1"/>
    <xf numFmtId="166" fontId="0" fillId="2" borderId="0" xfId="9" applyNumberFormat="1" applyFont="1" applyFill="1"/>
    <xf numFmtId="0" fontId="6" fillId="2" borderId="0" xfId="3" applyFill="1"/>
    <xf numFmtId="1" fontId="2" fillId="3" borderId="1" xfId="9" applyNumberFormat="1" applyFont="1" applyFill="1" applyBorder="1" applyAlignment="1">
      <alignment horizontal="center" vertical="top" wrapText="1"/>
    </xf>
    <xf numFmtId="0" fontId="7" fillId="2" borderId="0" xfId="4" applyFill="1"/>
    <xf numFmtId="0" fontId="16" fillId="3" borderId="0" xfId="6" applyFont="1" applyFill="1" applyAlignment="1">
      <alignment horizontal="left" vertical="top" wrapText="1"/>
    </xf>
    <xf numFmtId="166" fontId="2" fillId="3" borderId="1" xfId="9" applyNumberFormat="1" applyFont="1" applyFill="1" applyBorder="1" applyAlignment="1">
      <alignment horizontal="center" vertical="center" wrapText="1"/>
    </xf>
    <xf numFmtId="166" fontId="2" fillId="3" borderId="1" xfId="9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/>
    <xf numFmtId="2" fontId="17" fillId="2" borderId="1" xfId="0" applyNumberFormat="1" applyFont="1" applyFill="1" applyBorder="1"/>
    <xf numFmtId="166" fontId="0" fillId="2" borderId="1" xfId="9" applyNumberFormat="1" applyFont="1" applyFill="1" applyBorder="1"/>
    <xf numFmtId="0" fontId="0" fillId="2" borderId="1" xfId="0" applyFill="1" applyBorder="1"/>
    <xf numFmtId="166" fontId="2" fillId="3" borderId="1" xfId="9" applyNumberFormat="1" applyFont="1" applyFill="1" applyBorder="1" applyAlignment="1">
      <alignment vertical="top" wrapText="1"/>
    </xf>
    <xf numFmtId="0" fontId="0" fillId="4" borderId="0" xfId="0" applyFill="1"/>
    <xf numFmtId="0" fontId="3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69" fontId="1" fillId="0" borderId="1" xfId="10" applyNumberFormat="1" applyFill="1" applyBorder="1" applyAlignment="1">
      <alignment horizontal="center" vertical="center" wrapText="1"/>
    </xf>
    <xf numFmtId="169" fontId="17" fillId="0" borderId="1" xfId="10" applyNumberFormat="1" applyFont="1" applyFill="1" applyBorder="1" applyAlignment="1">
      <alignment horizontal="center" vertical="center" wrapText="1"/>
    </xf>
    <xf numFmtId="169" fontId="17" fillId="0" borderId="1" xfId="0" applyNumberFormat="1" applyFont="1" applyBorder="1" applyAlignment="1">
      <alignment horizontal="center" vertical="center"/>
    </xf>
    <xf numFmtId="169" fontId="17" fillId="6" borderId="1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19" fillId="4" borderId="0" xfId="0" applyFont="1" applyFill="1"/>
    <xf numFmtId="0" fontId="2" fillId="2" borderId="0" xfId="0" applyFon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0" fontId="0" fillId="2" borderId="0" xfId="10" applyNumberFormat="1" applyFont="1" applyFill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0" fontId="0" fillId="2" borderId="0" xfId="0" applyNumberFormat="1" applyFill="1" applyAlignment="1">
      <alignment horizontal="center" vertical="center"/>
    </xf>
    <xf numFmtId="0" fontId="0" fillId="2" borderId="2" xfId="0" applyFill="1" applyBorder="1"/>
    <xf numFmtId="0" fontId="7" fillId="7" borderId="3" xfId="0" applyFont="1" applyFill="1" applyBorder="1" applyAlignment="1">
      <alignment horizontal="left" vertical="center"/>
    </xf>
    <xf numFmtId="171" fontId="0" fillId="2" borderId="0" xfId="1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0" fontId="0" fillId="2" borderId="2" xfId="0" applyFill="1" applyBorder="1" applyAlignment="1">
      <alignment horizontal="center" vertical="center"/>
    </xf>
    <xf numFmtId="0" fontId="20" fillId="2" borderId="0" xfId="0" applyFont="1" applyFill="1"/>
    <xf numFmtId="0" fontId="21" fillId="8" borderId="4" xfId="0" applyFont="1" applyFill="1" applyBorder="1" applyAlignment="1">
      <alignment horizontal="left"/>
    </xf>
    <xf numFmtId="0" fontId="21" fillId="8" borderId="0" xfId="0" applyFont="1" applyFill="1" applyAlignment="1">
      <alignment horizontal="left"/>
    </xf>
    <xf numFmtId="0" fontId="4" fillId="8" borderId="4" xfId="0" applyFont="1" applyFill="1" applyBorder="1"/>
    <xf numFmtId="0" fontId="3" fillId="9" borderId="5" xfId="6" applyFont="1" applyFill="1" applyBorder="1" applyAlignment="1">
      <alignment vertical="center"/>
    </xf>
    <xf numFmtId="0" fontId="3" fillId="9" borderId="6" xfId="0" applyFont="1" applyFill="1" applyBorder="1"/>
    <xf numFmtId="0" fontId="3" fillId="9" borderId="6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8" xfId="6" applyFont="1" applyFill="1" applyBorder="1" applyAlignment="1">
      <alignment vertical="center"/>
    </xf>
    <xf numFmtId="0" fontId="0" fillId="2" borderId="9" xfId="0" applyFill="1" applyBorder="1"/>
    <xf numFmtId="0" fontId="17" fillId="2" borderId="0" xfId="0" applyFont="1" applyFill="1"/>
    <xf numFmtId="0" fontId="22" fillId="6" borderId="9" xfId="6" applyFont="1" applyFill="1" applyBorder="1" applyAlignment="1"/>
    <xf numFmtId="0" fontId="23" fillId="9" borderId="0" xfId="6" applyFont="1" applyFill="1" applyBorder="1"/>
    <xf numFmtId="167" fontId="0" fillId="2" borderId="0" xfId="0" applyNumberFormat="1" applyFill="1"/>
    <xf numFmtId="167" fontId="3" fillId="2" borderId="9" xfId="0" applyNumberFormat="1" applyFont="1" applyFill="1" applyBorder="1"/>
    <xf numFmtId="0" fontId="24" fillId="2" borderId="0" xfId="0" applyFont="1" applyFill="1"/>
    <xf numFmtId="0" fontId="22" fillId="6" borderId="9" xfId="6" applyFont="1" applyFill="1" applyBorder="1"/>
    <xf numFmtId="0" fontId="8" fillId="9" borderId="8" xfId="6" applyFill="1" applyBorder="1"/>
    <xf numFmtId="0" fontId="3" fillId="2" borderId="9" xfId="0" applyFont="1" applyFill="1" applyBorder="1"/>
    <xf numFmtId="0" fontId="23" fillId="9" borderId="10" xfId="6" applyFont="1" applyFill="1" applyBorder="1"/>
    <xf numFmtId="0" fontId="3" fillId="2" borderId="4" xfId="0" applyFont="1" applyFill="1" applyBorder="1"/>
    <xf numFmtId="167" fontId="0" fillId="2" borderId="4" xfId="0" applyNumberFormat="1" applyFill="1" applyBorder="1"/>
    <xf numFmtId="167" fontId="3" fillId="2" borderId="11" xfId="0" applyNumberFormat="1" applyFont="1" applyFill="1" applyBorder="1"/>
    <xf numFmtId="167" fontId="3" fillId="2" borderId="0" xfId="0" applyNumberFormat="1" applyFont="1" applyFill="1"/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25" fillId="9" borderId="8" xfId="6" applyFont="1" applyFill="1" applyBorder="1" applyAlignment="1">
      <alignment vertical="center"/>
    </xf>
    <xf numFmtId="0" fontId="26" fillId="9" borderId="8" xfId="6" applyFont="1" applyFill="1" applyBorder="1"/>
    <xf numFmtId="172" fontId="27" fillId="2" borderId="0" xfId="0" applyNumberFormat="1" applyFont="1" applyFill="1"/>
    <xf numFmtId="172" fontId="27" fillId="2" borderId="9" xfId="0" applyNumberFormat="1" applyFont="1" applyFill="1" applyBorder="1"/>
    <xf numFmtId="170" fontId="0" fillId="2" borderId="0" xfId="0" applyNumberFormat="1" applyFill="1"/>
    <xf numFmtId="0" fontId="25" fillId="9" borderId="8" xfId="6" applyFont="1" applyFill="1" applyBorder="1"/>
    <xf numFmtId="0" fontId="26" fillId="9" borderId="10" xfId="6" applyFont="1" applyFill="1" applyBorder="1"/>
    <xf numFmtId="172" fontId="27" fillId="2" borderId="4" xfId="0" applyNumberFormat="1" applyFont="1" applyFill="1" applyBorder="1"/>
    <xf numFmtId="172" fontId="27" fillId="2" borderId="11" xfId="0" applyNumberFormat="1" applyFont="1" applyFill="1" applyBorder="1"/>
    <xf numFmtId="0" fontId="7" fillId="0" borderId="0" xfId="4"/>
    <xf numFmtId="0" fontId="3" fillId="0" borderId="0" xfId="5"/>
    <xf numFmtId="0" fontId="15" fillId="0" borderId="0" xfId="2" applyFont="1"/>
    <xf numFmtId="0" fontId="3" fillId="10" borderId="1" xfId="0" applyFont="1" applyFill="1" applyBorder="1"/>
    <xf numFmtId="0" fontId="0" fillId="0" borderId="1" xfId="0" applyBorder="1"/>
    <xf numFmtId="2" fontId="0" fillId="0" borderId="1" xfId="0" applyNumberFormat="1" applyBorder="1"/>
    <xf numFmtId="0" fontId="5" fillId="0" borderId="0" xfId="2"/>
    <xf numFmtId="0" fontId="28" fillId="0" borderId="1" xfId="6" applyFont="1" applyBorder="1" applyAlignment="1">
      <alignment horizontal="left" vertical="top" wrapText="1"/>
    </xf>
    <xf numFmtId="2" fontId="0" fillId="0" borderId="12" xfId="0" applyNumberFormat="1" applyBorder="1"/>
    <xf numFmtId="167" fontId="0" fillId="0" borderId="1" xfId="0" applyNumberFormat="1" applyBorder="1"/>
    <xf numFmtId="0" fontId="29" fillId="0" borderId="0" xfId="4" applyFont="1"/>
    <xf numFmtId="1" fontId="17" fillId="2" borderId="1" xfId="0" applyNumberFormat="1" applyFont="1" applyFill="1" applyBorder="1"/>
    <xf numFmtId="0" fontId="0" fillId="0" borderId="1" xfId="0" applyFill="1" applyBorder="1"/>
    <xf numFmtId="172" fontId="17" fillId="2" borderId="1" xfId="11" applyNumberFormat="1" applyFont="1" applyFill="1" applyBorder="1"/>
    <xf numFmtId="167" fontId="17" fillId="2" borderId="1" xfId="11" applyNumberFormat="1" applyFont="1" applyFill="1" applyBorder="1"/>
    <xf numFmtId="3" fontId="0" fillId="0" borderId="1" xfId="0" applyNumberFormat="1" applyBorder="1"/>
    <xf numFmtId="1" fontId="0" fillId="0" borderId="1" xfId="0" applyNumberFormat="1" applyBorder="1"/>
    <xf numFmtId="1" fontId="0" fillId="0" borderId="12" xfId="0" applyNumberFormat="1" applyBorder="1"/>
    <xf numFmtId="0" fontId="0" fillId="11" borderId="1" xfId="0" applyFill="1" applyBorder="1" applyAlignment="1">
      <alignment horizontal="center" vertical="center"/>
    </xf>
    <xf numFmtId="0" fontId="9" fillId="2" borderId="0" xfId="7" applyFill="1"/>
    <xf numFmtId="0" fontId="0" fillId="11" borderId="5" xfId="0" applyFill="1" applyBorder="1"/>
    <xf numFmtId="0" fontId="0" fillId="11" borderId="6" xfId="0" applyFill="1" applyBorder="1"/>
    <xf numFmtId="166" fontId="0" fillId="11" borderId="6" xfId="9" applyNumberFormat="1" applyFont="1" applyFill="1" applyBorder="1"/>
    <xf numFmtId="166" fontId="0" fillId="11" borderId="7" xfId="9" applyNumberFormat="1" applyFont="1" applyFill="1" applyBorder="1"/>
    <xf numFmtId="0" fontId="0" fillId="11" borderId="10" xfId="0" applyFill="1" applyBorder="1"/>
    <xf numFmtId="0" fontId="0" fillId="11" borderId="4" xfId="0" applyFill="1" applyBorder="1"/>
    <xf numFmtId="166" fontId="0" fillId="11" borderId="4" xfId="9" applyNumberFormat="1" applyFont="1" applyFill="1" applyBorder="1"/>
    <xf numFmtId="166" fontId="0" fillId="11" borderId="11" xfId="9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170" fontId="0" fillId="0" borderId="1" xfId="11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0" borderId="11" xfId="0" applyBorder="1"/>
    <xf numFmtId="0" fontId="0" fillId="0" borderId="18" xfId="0" applyBorder="1"/>
    <xf numFmtId="0" fontId="0" fillId="0" borderId="19" xfId="0" applyBorder="1"/>
    <xf numFmtId="1" fontId="0" fillId="0" borderId="20" xfId="0" applyNumberFormat="1" applyBorder="1"/>
    <xf numFmtId="1" fontId="0" fillId="0" borderId="19" xfId="0" applyNumberFormat="1" applyBorder="1"/>
    <xf numFmtId="0" fontId="0" fillId="0" borderId="18" xfId="0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32" fillId="2" borderId="0" xfId="0" applyFont="1" applyFill="1"/>
    <xf numFmtId="0" fontId="4" fillId="12" borderId="23" xfId="0" applyFont="1" applyFill="1" applyBorder="1" applyAlignment="1">
      <alignment horizontal="center" vertical="center"/>
    </xf>
    <xf numFmtId="0" fontId="4" fillId="12" borderId="28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9" fillId="0" borderId="0" xfId="7" applyAlignment="1"/>
    <xf numFmtId="0" fontId="12" fillId="2" borderId="0" xfId="8" applyFill="1" applyAlignment="1"/>
    <xf numFmtId="0" fontId="9" fillId="2" borderId="0" xfId="7" applyFill="1" applyAlignment="1"/>
    <xf numFmtId="0" fontId="4" fillId="12" borderId="24" xfId="0" applyFont="1" applyFill="1" applyBorder="1" applyAlignment="1">
      <alignment horizontal="center" vertical="center"/>
    </xf>
    <xf numFmtId="0" fontId="4" fillId="12" borderId="27" xfId="0" applyFont="1" applyFill="1" applyBorder="1" applyAlignment="1">
      <alignment horizontal="center" vertical="center"/>
    </xf>
    <xf numFmtId="0" fontId="4" fillId="12" borderId="25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26" xfId="0" applyFont="1" applyFill="1" applyBorder="1" applyAlignment="1">
      <alignment horizontal="center" vertical="center"/>
    </xf>
  </cellXfs>
  <cellStyles count="12">
    <cellStyle name="bpm_h1" xfId="4" xr:uid="{5B268C03-F8DB-44BA-BAFD-F19B46173C86}"/>
    <cellStyle name="bpm_h2" xfId="5" xr:uid="{573D184F-537B-4F2B-BF1A-68DCBE6EF3CC}"/>
    <cellStyle name="bpm_h3" xfId="6" xr:uid="{DFA529AD-142E-4476-9088-520C7D2E8475}"/>
    <cellStyle name="bpm_link" xfId="7" xr:uid="{C2CB29A7-6A2F-4EA8-B4F3-D3C401C3C78C}"/>
    <cellStyle name="bpm_t1" xfId="2" xr:uid="{12832CE2-9186-4634-B8D0-A51801F9D3B9}"/>
    <cellStyle name="bpm_t2" xfId="3" xr:uid="{7FA1B9E5-704C-447F-AA34-80BB086284BB}"/>
    <cellStyle name="Comma 2" xfId="9" xr:uid="{7E6E2B5D-575A-4593-B32E-508421AD185D}"/>
    <cellStyle name="Currency" xfId="11" builtinId="4"/>
    <cellStyle name="Currency 2" xfId="10" xr:uid="{66F13CE0-5FAE-4B2D-A25A-4647E3C56321}"/>
    <cellStyle name="Hyperlink" xfId="8" builtinId="8"/>
    <cellStyle name="Normal" xfId="0" builtinId="0"/>
    <cellStyle name="Percent" xfId="1" builtinId="5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No Format" pivot="0" count="1" xr9:uid="{BD714F62-6AE7-43AD-9DB9-9599F5CC8CBE}">
      <tableStyleElement type="wholeTable" dxfId="0"/>
    </tableStyle>
  </tableStyles>
  <colors>
    <mruColors>
      <color rgb="FF4E987E"/>
      <color rgb="FF3E7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Results_Potential!$F$13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Results_Potential!$D$14:$E$30</c15:sqref>
                  </c15:fullRef>
                </c:ext>
              </c:extLst>
              <c:f>(Results_Potential!$D$14:$E$28,Results_Potential!$D$30:$E$30)</c:f>
              <c:multiLvlStrCache>
                <c:ptCount val="14"/>
                <c:lvl>
                  <c:pt idx="1">
                    <c:v>Low</c:v>
                  </c:pt>
                  <c:pt idx="2">
                    <c:v>Mid</c:v>
                  </c:pt>
                  <c:pt idx="3">
                    <c:v>Max</c:v>
                  </c:pt>
                  <c:pt idx="6">
                    <c:v>Low</c:v>
                  </c:pt>
                  <c:pt idx="7">
                    <c:v>Mid</c:v>
                  </c:pt>
                  <c:pt idx="8">
                    <c:v>Max</c:v>
                  </c:pt>
                  <c:pt idx="11">
                    <c:v>Low</c:v>
                  </c:pt>
                  <c:pt idx="12">
                    <c:v>Mid</c:v>
                  </c:pt>
                  <c:pt idx="13">
                    <c:v>Max</c:v>
                  </c:pt>
                </c:lvl>
                <c:lvl>
                  <c:pt idx="0">
                    <c:v>2021</c:v>
                  </c:pt>
                  <c:pt idx="5">
                    <c:v>2022</c:v>
                  </c:pt>
                  <c:pt idx="10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Results_Potential!$F$14:$F$29</c15:sqref>
                  </c15:fullRef>
                </c:ext>
              </c:extLst>
              <c:f>Results_Potential!$F$14:$F$28</c:f>
              <c:numCache>
                <c:formatCode>0.0</c:formatCode>
                <c:ptCount val="15"/>
                <c:pt idx="1">
                  <c:v>2.0686546552064007</c:v>
                </c:pt>
                <c:pt idx="2">
                  <c:v>5.3609860930386022</c:v>
                </c:pt>
                <c:pt idx="3">
                  <c:v>5.5309970484178006</c:v>
                </c:pt>
                <c:pt idx="6">
                  <c:v>3.6201456466112005</c:v>
                </c:pt>
                <c:pt idx="7">
                  <c:v>12.630983767278552</c:v>
                </c:pt>
                <c:pt idx="8">
                  <c:v>13.061555200280949</c:v>
                </c:pt>
                <c:pt idx="11">
                  <c:v>5.1716366380160004</c:v>
                </c:pt>
                <c:pt idx="12">
                  <c:v>21.525610493749003</c:v>
                </c:pt>
                <c:pt idx="13">
                  <c:v>22.283268534918999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E3-49FE-BD52-33B9379CF76D}"/>
            </c:ext>
          </c:extLst>
        </c:ser>
        <c:ser>
          <c:idx val="2"/>
          <c:order val="1"/>
          <c:tx>
            <c:strRef>
              <c:f>Results_Potential!$G$13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Results_Potential!$D$14:$E$30</c15:sqref>
                  </c15:fullRef>
                </c:ext>
              </c:extLst>
              <c:f>(Results_Potential!$D$14:$E$28,Results_Potential!$D$30:$E$30)</c:f>
              <c:multiLvlStrCache>
                <c:ptCount val="14"/>
                <c:lvl>
                  <c:pt idx="1">
                    <c:v>Low</c:v>
                  </c:pt>
                  <c:pt idx="2">
                    <c:v>Mid</c:v>
                  </c:pt>
                  <c:pt idx="3">
                    <c:v>Max</c:v>
                  </c:pt>
                  <c:pt idx="6">
                    <c:v>Low</c:v>
                  </c:pt>
                  <c:pt idx="7">
                    <c:v>Mid</c:v>
                  </c:pt>
                  <c:pt idx="8">
                    <c:v>Max</c:v>
                  </c:pt>
                  <c:pt idx="11">
                    <c:v>Low</c:v>
                  </c:pt>
                  <c:pt idx="12">
                    <c:v>Mid</c:v>
                  </c:pt>
                  <c:pt idx="13">
                    <c:v>Max</c:v>
                  </c:pt>
                </c:lvl>
                <c:lvl>
                  <c:pt idx="0">
                    <c:v>2021</c:v>
                  </c:pt>
                  <c:pt idx="5">
                    <c:v>2022</c:v>
                  </c:pt>
                  <c:pt idx="10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Results_Potential!$G$14:$G$29</c15:sqref>
                  </c15:fullRef>
                </c:ext>
              </c:extLst>
              <c:f>Results_Potential!$G$14:$G$28</c:f>
              <c:numCache>
                <c:formatCode>0.0</c:formatCode>
                <c:ptCount val="15"/>
                <c:pt idx="1">
                  <c:v>4.0749636047864009</c:v>
                </c:pt>
                <c:pt idx="2">
                  <c:v>6.4526695176519997</c:v>
                </c:pt>
                <c:pt idx="3">
                  <c:v>7.3809892167574018</c:v>
                </c:pt>
                <c:pt idx="6">
                  <c:v>5.6723319262562004</c:v>
                </c:pt>
                <c:pt idx="7">
                  <c:v>12.091372990364599</c:v>
                </c:pt>
                <c:pt idx="8">
                  <c:v>13.882674114118052</c:v>
                </c:pt>
                <c:pt idx="11">
                  <c:v>7.269700247726</c:v>
                </c:pt>
                <c:pt idx="12">
                  <c:v>18.858000349499001</c:v>
                </c:pt>
                <c:pt idx="13">
                  <c:v>21.595653723060003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E3-49FE-BD52-33B9379CF76D}"/>
            </c:ext>
          </c:extLst>
        </c:ser>
        <c:ser>
          <c:idx val="3"/>
          <c:order val="2"/>
          <c:tx>
            <c:strRef>
              <c:f>Results_Potential!$H$13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013766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Results_Potential!$D$14:$E$30</c15:sqref>
                  </c15:fullRef>
                </c:ext>
              </c:extLst>
              <c:f>(Results_Potential!$D$14:$E$28,Results_Potential!$D$30:$E$30)</c:f>
              <c:multiLvlStrCache>
                <c:ptCount val="14"/>
                <c:lvl>
                  <c:pt idx="1">
                    <c:v>Low</c:v>
                  </c:pt>
                  <c:pt idx="2">
                    <c:v>Mid</c:v>
                  </c:pt>
                  <c:pt idx="3">
                    <c:v>Max</c:v>
                  </c:pt>
                  <c:pt idx="6">
                    <c:v>Low</c:v>
                  </c:pt>
                  <c:pt idx="7">
                    <c:v>Mid</c:v>
                  </c:pt>
                  <c:pt idx="8">
                    <c:v>Max</c:v>
                  </c:pt>
                  <c:pt idx="11">
                    <c:v>Low</c:v>
                  </c:pt>
                  <c:pt idx="12">
                    <c:v>Mid</c:v>
                  </c:pt>
                  <c:pt idx="13">
                    <c:v>Max</c:v>
                  </c:pt>
                </c:lvl>
                <c:lvl>
                  <c:pt idx="0">
                    <c:v>2021</c:v>
                  </c:pt>
                  <c:pt idx="5">
                    <c:v>2022</c:v>
                  </c:pt>
                  <c:pt idx="10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Results_Potential!$H$14:$H$29</c15:sqref>
                  </c15:fullRef>
                </c:ext>
              </c:extLst>
              <c:f>Results_Potential!$H$14:$H$28</c:f>
              <c:numCache>
                <c:formatCode>0.0</c:formatCode>
                <c:ptCount val="15"/>
                <c:pt idx="1">
                  <c:v>7.0705418047360009</c:v>
                </c:pt>
                <c:pt idx="2">
                  <c:v>7.8997594283160009</c:v>
                </c:pt>
                <c:pt idx="3">
                  <c:v>9.454926871036001</c:v>
                </c:pt>
                <c:pt idx="6">
                  <c:v>8.6510801805130004</c:v>
                </c:pt>
                <c:pt idx="7">
                  <c:v>10.477194045878001</c:v>
                </c:pt>
                <c:pt idx="8">
                  <c:v>13.198737070638</c:v>
                </c:pt>
                <c:pt idx="11">
                  <c:v>10.231618556290002</c:v>
                </c:pt>
                <c:pt idx="12">
                  <c:v>13.242120175490001</c:v>
                </c:pt>
                <c:pt idx="13">
                  <c:v>17.130038782290001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E3-49FE-BD52-33B9379CF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687816936"/>
        <c:axId val="687818248"/>
        <c:extLst>
          <c:ext xmlns:c15="http://schemas.microsoft.com/office/drawing/2012/chart" uri="{02D57815-91ED-43cb-92C2-25804820EDAC}">
            <c15:filteredBarSeries>
              <c15:ser>
                <c:idx val="0"/>
                <c:order val="3"/>
                <c:tx>
                  <c:strRef>
                    <c:extLst>
                      <c:ext uri="{02D57815-91ED-43cb-92C2-25804820EDAC}">
                        <c15:formulaRef>
                          <c15:sqref>Results_Potential!$I$13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5">
                      <a:shade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Results_Potential!$D$14:$E$30</c15:sqref>
                        </c15:fullRef>
                        <c15:formulaRef>
                          <c15:sqref>(Results_Potential!$D$14:$E$28,Results_Potential!$D$30:$E$30)</c15:sqref>
                        </c15:formulaRef>
                      </c:ext>
                    </c:extLst>
                    <c:multiLvlStrCache>
                      <c:ptCount val="14"/>
                      <c:lvl>
                        <c:pt idx="1">
                          <c:v>Low</c:v>
                        </c:pt>
                        <c:pt idx="2">
                          <c:v>Mid</c:v>
                        </c:pt>
                        <c:pt idx="3">
                          <c:v>Max</c:v>
                        </c:pt>
                        <c:pt idx="6">
                          <c:v>Low</c:v>
                        </c:pt>
                        <c:pt idx="7">
                          <c:v>Mid</c:v>
                        </c:pt>
                        <c:pt idx="8">
                          <c:v>Max</c:v>
                        </c:pt>
                        <c:pt idx="11">
                          <c:v>Low</c:v>
                        </c:pt>
                        <c:pt idx="12">
                          <c:v>Mid</c:v>
                        </c:pt>
                        <c:pt idx="13">
                          <c:v>Max</c:v>
                        </c:pt>
                      </c:lvl>
                      <c:lvl>
                        <c:pt idx="0">
                          <c:v>2021</c:v>
                        </c:pt>
                        <c:pt idx="5">
                          <c:v>2022</c:v>
                        </c:pt>
                        <c:pt idx="10">
                          <c:v>2023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Results_Potential!$I$14:$I$29</c15:sqref>
                        </c15:fullRef>
                        <c15:formulaRef>
                          <c15:sqref>Results_Potential!$I$14:$I$28</c15:sqref>
                        </c15:formulaRef>
                      </c:ext>
                    </c:extLst>
                    <c:numCache>
                      <c:formatCode>0.0</c:formatCode>
                      <c:ptCount val="15"/>
                      <c:pt idx="1">
                        <c:v>13.214160064728802</c:v>
                      </c:pt>
                      <c:pt idx="2">
                        <c:v>19.713415039006605</c:v>
                      </c:pt>
                      <c:pt idx="3">
                        <c:v>22.366913136211203</c:v>
                      </c:pt>
                      <c:pt idx="6">
                        <c:v>17.943557753380404</c:v>
                      </c:pt>
                      <c:pt idx="7">
                        <c:v>35.199550803521149</c:v>
                      </c:pt>
                      <c:pt idx="8">
                        <c:v>40.142966385036999</c:v>
                      </c:pt>
                      <c:pt idx="11">
                        <c:v>22.672955442032002</c:v>
                      </c:pt>
                      <c:pt idx="12">
                        <c:v>53.625731018738009</c:v>
                      </c:pt>
                      <c:pt idx="13">
                        <c:v>61.008961040269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9E3-49FE-BD52-33B9379CF76D}"/>
                  </c:ext>
                </c:extLst>
              </c15:ser>
            </c15:filteredBarSeries>
          </c:ext>
        </c:extLst>
      </c:barChart>
      <c:catAx>
        <c:axId val="68781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818248"/>
        <c:crosses val="autoZero"/>
        <c:auto val="1"/>
        <c:lblAlgn val="ctr"/>
        <c:lblOffset val="100"/>
        <c:noMultiLvlLbl val="0"/>
      </c:catAx>
      <c:valAx>
        <c:axId val="68781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400"/>
                  <a:t>Acheiveable Potential (MW)</a:t>
                </a:r>
              </a:p>
            </c:rich>
          </c:tx>
          <c:layout>
            <c:manualLayout>
              <c:xMode val="edge"/>
              <c:yMode val="edge"/>
              <c:x val="1.9344734441483654E-2"/>
              <c:y val="0.32502480273341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816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8100" cap="flat" cmpd="sng" algn="ctr">
      <a:solidFill>
        <a:srgbClr val="013766"/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30798185110583"/>
          <c:y val="3.1690240221944575E-2"/>
          <c:w val="0.74179085172492976"/>
          <c:h val="0.70666602671926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Results_Costs!$F$8:$F$9</c:f>
              <c:strCache>
                <c:ptCount val="2"/>
                <c:pt idx="0">
                  <c:v>Up-front Costs</c:v>
                </c:pt>
              </c:strCache>
            </c:strRef>
          </c:tx>
          <c:spPr>
            <a:solidFill>
              <a:srgbClr val="01376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56900943566070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41-4922-A511-1F9E907D4894}"/>
                </c:ext>
              </c:extLst>
            </c:dLbl>
            <c:dLbl>
              <c:idx val="1"/>
              <c:layout>
                <c:manualLayout>
                  <c:x val="-1.8716077110238381E-3"/>
                  <c:y val="-2.302285510775343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41-4922-A511-1F9E907D4894}"/>
                </c:ext>
              </c:extLst>
            </c:dLbl>
            <c:dLbl>
              <c:idx val="2"/>
              <c:layout>
                <c:manualLayout>
                  <c:x val="1.8716077110237693E-3"/>
                  <c:y val="-3.33395733756450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41-4922-A511-1F9E907D4894}"/>
                </c:ext>
              </c:extLst>
            </c:dLbl>
            <c:dLbl>
              <c:idx val="5"/>
              <c:layout>
                <c:manualLayout>
                  <c:x val="-5.614823133071308E-3"/>
                  <c:y val="-1.99725905463420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41-4922-A511-1F9E907D4894}"/>
                </c:ext>
              </c:extLst>
            </c:dLbl>
            <c:dLbl>
              <c:idx val="6"/>
              <c:layout>
                <c:manualLayout>
                  <c:x val="-5.6148231330713765E-3"/>
                  <c:y val="-4.3203220203129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41-4922-A511-1F9E907D4894}"/>
                </c:ext>
              </c:extLst>
            </c:dLbl>
            <c:dLbl>
              <c:idx val="7"/>
              <c:layout>
                <c:manualLayout>
                  <c:x val="5.614823133071308E-3"/>
                  <c:y val="-4.43835345474268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41-4922-A511-1F9E907D4894}"/>
                </c:ext>
              </c:extLst>
            </c:dLbl>
            <c:dLbl>
              <c:idx val="10"/>
              <c:layout>
                <c:manualLayout>
                  <c:x val="-1.8716077110237693E-3"/>
                  <c:y val="-2.44109440010847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41-4922-A511-1F9E907D4894}"/>
                </c:ext>
              </c:extLst>
            </c:dLbl>
            <c:dLbl>
              <c:idx val="11"/>
              <c:layout>
                <c:manualLayout>
                  <c:x val="0"/>
                  <c:y val="-5.01861875112381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41-4922-A511-1F9E907D4894}"/>
                </c:ext>
              </c:extLst>
            </c:dLbl>
            <c:dLbl>
              <c:idx val="12"/>
              <c:layout>
                <c:manualLayout>
                  <c:x val="-6.8624823311056666E-17"/>
                  <c:y val="-5.3260241456912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41-4922-A511-1F9E907D4894}"/>
                </c:ext>
              </c:extLst>
            </c:dLbl>
            <c:dLbl>
              <c:idx val="13"/>
              <c:layout>
                <c:manualLayout>
                  <c:x val="0"/>
                  <c:y val="-6.65753018211402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9C-4664-AF0C-8030C4DD96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Results_Costs!$D$10:$E$23</c:f>
              <c:multiLvlStrCache>
                <c:ptCount val="13"/>
                <c:lvl>
                  <c:pt idx="0">
                    <c:v>Low</c:v>
                  </c:pt>
                  <c:pt idx="1">
                    <c:v>Mid</c:v>
                  </c:pt>
                  <c:pt idx="2">
                    <c:v>Max</c:v>
                  </c:pt>
                  <c:pt idx="5">
                    <c:v>Low</c:v>
                  </c:pt>
                  <c:pt idx="6">
                    <c:v>Mid</c:v>
                  </c:pt>
                  <c:pt idx="7">
                    <c:v>Max</c:v>
                  </c:pt>
                  <c:pt idx="10">
                    <c:v>Low</c:v>
                  </c:pt>
                  <c:pt idx="11">
                    <c:v>Mid</c:v>
                  </c:pt>
                  <c:pt idx="12">
                    <c:v>Max</c:v>
                  </c:pt>
                </c:lvl>
                <c:lvl>
                  <c:pt idx="4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Results_Costs!$F$10:$F$23</c:f>
              <c:numCache>
                <c:formatCode>_-[$$-1009]* #,##0_-;\-[$$-1009]* #,##0_-;_-[$$-1009]* "-"??_-;_-@_-</c:formatCode>
                <c:ptCount val="14"/>
                <c:pt idx="0">
                  <c:v>75.730000000000018</c:v>
                </c:pt>
                <c:pt idx="1">
                  <c:v>2174.9077772201999</c:v>
                </c:pt>
                <c:pt idx="2">
                  <c:v>2299.6391342359993</c:v>
                </c:pt>
                <c:pt idx="5">
                  <c:v>56.797499999999999</c:v>
                </c:pt>
                <c:pt idx="6">
                  <c:v>3378.2286101353502</c:v>
                </c:pt>
                <c:pt idx="7">
                  <c:v>3594.578484913</c:v>
                </c:pt>
                <c:pt idx="10">
                  <c:v>56.797499999999999</c:v>
                </c:pt>
                <c:pt idx="11">
                  <c:v>4326.7524987454508</c:v>
                </c:pt>
                <c:pt idx="12">
                  <c:v>4604.5030520309992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141-4922-A511-1F9E907D4894}"/>
            </c:ext>
          </c:extLst>
        </c:ser>
        <c:ser>
          <c:idx val="2"/>
          <c:order val="1"/>
          <c:tx>
            <c:strRef>
              <c:f>Results_Costs!$G$8:$G$9</c:f>
              <c:strCache>
                <c:ptCount val="2"/>
                <c:pt idx="0">
                  <c:v>Annual Costs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3580385551188475E-3"/>
                  <c:y val="-4.00518566287424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141-4922-A511-1F9E907D4894}"/>
                </c:ext>
              </c:extLst>
            </c:dLbl>
            <c:dLbl>
              <c:idx val="1"/>
              <c:layout>
                <c:manualLayout>
                  <c:x val="-5.6148231330713427E-3"/>
                  <c:y val="-3.76975916223934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141-4922-A511-1F9E907D4894}"/>
                </c:ext>
              </c:extLst>
            </c:dLbl>
            <c:dLbl>
              <c:idx val="2"/>
              <c:layout>
                <c:manualLayout>
                  <c:x val="3.7432154220475387E-3"/>
                  <c:y val="-9.56919489142022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141-4922-A511-1F9E907D4894}"/>
                </c:ext>
              </c:extLst>
            </c:dLbl>
            <c:dLbl>
              <c:idx val="5"/>
              <c:layout>
                <c:manualLayout>
                  <c:x val="-5.614823133071308E-3"/>
                  <c:y val="-3.78042871349082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141-4922-A511-1F9E907D4894}"/>
                </c:ext>
              </c:extLst>
            </c:dLbl>
            <c:dLbl>
              <c:idx val="6"/>
              <c:layout>
                <c:manualLayout>
                  <c:x val="-5.6148231330713765E-3"/>
                  <c:y val="-6.46421170774144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141-4922-A511-1F9E907D4894}"/>
                </c:ext>
              </c:extLst>
            </c:dLbl>
            <c:dLbl>
              <c:idx val="7"/>
              <c:layout>
                <c:manualLayout>
                  <c:x val="-1.8716077110237693E-3"/>
                  <c:y val="-0.1140183297008147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141-4922-A511-1F9E907D4894}"/>
                </c:ext>
              </c:extLst>
            </c:dLbl>
            <c:dLbl>
              <c:idx val="10"/>
              <c:layout>
                <c:manualLayout>
                  <c:x val="-9.3580385551188475E-3"/>
                  <c:y val="-4.65579782636008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141-4922-A511-1F9E907D4894}"/>
                </c:ext>
              </c:extLst>
            </c:dLbl>
            <c:dLbl>
              <c:idx val="11"/>
              <c:layout>
                <c:manualLayout>
                  <c:x val="-7.4864308440950773E-3"/>
                  <c:y val="-6.04889912234181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141-4922-A511-1F9E907D4894}"/>
                </c:ext>
              </c:extLst>
            </c:dLbl>
            <c:dLbl>
              <c:idx val="12"/>
              <c:layout>
                <c:manualLayout>
                  <c:x val="3.7432154220475387E-3"/>
                  <c:y val="-0.1572428249385838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141-4922-A511-1F9E907D4894}"/>
                </c:ext>
              </c:extLst>
            </c:dLbl>
            <c:dLbl>
              <c:idx val="13"/>
              <c:layout>
                <c:manualLayout>
                  <c:x val="-1.8716077110237693E-3"/>
                  <c:y val="-0.290312699474719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9C-4664-AF0C-8030C4DD96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Results_Costs!$D$10:$E$23</c:f>
              <c:multiLvlStrCache>
                <c:ptCount val="13"/>
                <c:lvl>
                  <c:pt idx="0">
                    <c:v>Low</c:v>
                  </c:pt>
                  <c:pt idx="1">
                    <c:v>Mid</c:v>
                  </c:pt>
                  <c:pt idx="2">
                    <c:v>Max</c:v>
                  </c:pt>
                  <c:pt idx="5">
                    <c:v>Low</c:v>
                  </c:pt>
                  <c:pt idx="6">
                    <c:v>Mid</c:v>
                  </c:pt>
                  <c:pt idx="7">
                    <c:v>Max</c:v>
                  </c:pt>
                  <c:pt idx="10">
                    <c:v>Low</c:v>
                  </c:pt>
                  <c:pt idx="11">
                    <c:v>Mid</c:v>
                  </c:pt>
                  <c:pt idx="12">
                    <c:v>Max</c:v>
                  </c:pt>
                </c:lvl>
                <c:lvl>
                  <c:pt idx="4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Results_Costs!$G$10:$G$23</c:f>
              <c:numCache>
                <c:formatCode>_-[$$-1009]* #,##0_-;\-[$$-1009]* #,##0_-;_-[$$-1009]* "-"??_-;_-@_-</c:formatCode>
                <c:ptCount val="14"/>
                <c:pt idx="0">
                  <c:v>1104.5018038805399</c:v>
                </c:pt>
                <c:pt idx="1">
                  <c:v>2201.7288536035803</c:v>
                </c:pt>
                <c:pt idx="2">
                  <c:v>4921.8818074849605</c:v>
                </c:pt>
                <c:pt idx="5">
                  <c:v>1496.2053741949201</c:v>
                </c:pt>
                <c:pt idx="6">
                  <c:v>3793.9435734888993</c:v>
                </c:pt>
                <c:pt idx="7">
                  <c:v>7710.1164691219292</c:v>
                </c:pt>
                <c:pt idx="10">
                  <c:v>1887.9089445093</c:v>
                </c:pt>
                <c:pt idx="11">
                  <c:v>5703.2896046592996</c:v>
                </c:pt>
                <c:pt idx="12">
                  <c:v>10897.483741681899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6141-4922-A511-1F9E907D489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100"/>
        <c:axId val="687816936"/>
        <c:axId val="687818248"/>
        <c:extLst>
          <c:ext xmlns:c15="http://schemas.microsoft.com/office/drawing/2012/chart" uri="{02D57815-91ED-43cb-92C2-25804820EDAC}">
            <c15:filteredBar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Results_Costs!$H$8:$H$9</c15:sqref>
                        </c15:formulaRef>
                      </c:ext>
                    </c:extLst>
                    <c:strCache>
                      <c:ptCount val="2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rgbClr val="01376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Results_Costs!$D$10:$E$23</c15:sqref>
                        </c15:formulaRef>
                      </c:ext>
                    </c:extLst>
                    <c:multiLvlStrCache>
                      <c:ptCount val="13"/>
                      <c:lvl>
                        <c:pt idx="0">
                          <c:v>Low</c:v>
                        </c:pt>
                        <c:pt idx="1">
                          <c:v>Mid</c:v>
                        </c:pt>
                        <c:pt idx="2">
                          <c:v>Max</c:v>
                        </c:pt>
                        <c:pt idx="5">
                          <c:v>Low</c:v>
                        </c:pt>
                        <c:pt idx="6">
                          <c:v>Mid</c:v>
                        </c:pt>
                        <c:pt idx="7">
                          <c:v>Max</c:v>
                        </c:pt>
                        <c:pt idx="10">
                          <c:v>Low</c:v>
                        </c:pt>
                        <c:pt idx="11">
                          <c:v>Mid</c:v>
                        </c:pt>
                        <c:pt idx="12">
                          <c:v>Max</c:v>
                        </c:pt>
                      </c:lvl>
                      <c:lvl>
                        <c:pt idx="4">
                          <c:v>2022</c:v>
                        </c:pt>
                        <c:pt idx="9">
                          <c:v>2023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Results_Costs!$H$10:$H$23</c15:sqref>
                        </c15:formulaRef>
                      </c:ext>
                    </c:extLst>
                    <c:numCache>
                      <c:formatCode>_-[$$-1009]* #,##0_-;\-[$$-1009]* #,##0_-;_-[$$-1009]* "-"??_-;_-@_-</c:formatCode>
                      <c:ptCount val="14"/>
                      <c:pt idx="0">
                        <c:v>1180.2318038805399</c:v>
                      </c:pt>
                      <c:pt idx="1">
                        <c:v>4376.6366308237803</c:v>
                      </c:pt>
                      <c:pt idx="2">
                        <c:v>7221.5209417209599</c:v>
                      </c:pt>
                      <c:pt idx="5">
                        <c:v>1553.00287419492</c:v>
                      </c:pt>
                      <c:pt idx="6">
                        <c:v>7172.1721836242496</c:v>
                      </c:pt>
                      <c:pt idx="7">
                        <c:v>11304.694954034929</c:v>
                      </c:pt>
                      <c:pt idx="10">
                        <c:v>1944.7064445092999</c:v>
                      </c:pt>
                      <c:pt idx="11">
                        <c:v>10030.04210340475</c:v>
                      </c:pt>
                      <c:pt idx="12">
                        <c:v>15501.986793712898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6-6141-4922-A511-1F9E907D4894}"/>
                  </c:ext>
                </c:extLst>
              </c15:ser>
            </c15:filteredBarSeries>
          </c:ext>
        </c:extLst>
      </c:barChart>
      <c:catAx>
        <c:axId val="68781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818248"/>
        <c:crosses val="autoZero"/>
        <c:auto val="1"/>
        <c:lblAlgn val="ctr"/>
        <c:lblOffset val="100"/>
        <c:noMultiLvlLbl val="0"/>
      </c:catAx>
      <c:valAx>
        <c:axId val="68781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400"/>
                  <a:t>Thousand</a:t>
                </a:r>
                <a:r>
                  <a:rPr lang="en-CA" sz="1400" baseline="0"/>
                  <a:t> </a:t>
                </a:r>
                <a:r>
                  <a:rPr lang="en-CA" sz="1400"/>
                  <a:t>($)</a:t>
                </a:r>
              </a:p>
            </c:rich>
          </c:tx>
          <c:layout>
            <c:manualLayout>
              <c:xMode val="edge"/>
              <c:yMode val="edge"/>
              <c:x val="1.9344734441483654E-2"/>
              <c:y val="0.32502480273341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[$$-1009]* #,##0_-;\-[$$-1009]* #,##0_-;_-[$$-10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816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316945846885413E-2"/>
          <c:y val="0.9152134480889712"/>
          <c:w val="0.87888548815119039"/>
          <c:h val="4.40068052997784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8100" cap="flat" cmpd="sng" algn="ctr">
      <a:solidFill>
        <a:srgbClr val="013766"/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Results_MonthlyPeak!$G$8</c:f>
              <c:strCache>
                <c:ptCount val="1"/>
                <c:pt idx="0">
                  <c:v>Residential (MW)</c:v>
                </c:pt>
              </c:strCache>
            </c:strRef>
          </c:tx>
          <c:spPr>
            <a:solidFill>
              <a:srgbClr val="4472C4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Results_MonthlyPeak!$E$9:$F$68</c:f>
              <c:multiLvlStrCache>
                <c:ptCount val="59"/>
                <c:lvl>
                  <c:pt idx="1">
                    <c:v>Scenario 1 (2023)</c:v>
                  </c:pt>
                  <c:pt idx="2">
                    <c:v>Scenario 2 (2023)</c:v>
                  </c:pt>
                  <c:pt idx="3">
                    <c:v>Scenario 3 (2023)</c:v>
                  </c:pt>
                  <c:pt idx="6">
                    <c:v>Scenario 1 (2023)</c:v>
                  </c:pt>
                  <c:pt idx="7">
                    <c:v>Scenario 2 (2023)</c:v>
                  </c:pt>
                  <c:pt idx="8">
                    <c:v>Scenario 3 (2023)</c:v>
                  </c:pt>
                  <c:pt idx="11">
                    <c:v>Scenario 1 (2023)</c:v>
                  </c:pt>
                  <c:pt idx="12">
                    <c:v>Scenario 2 (2023)</c:v>
                  </c:pt>
                  <c:pt idx="13">
                    <c:v>Scenario 3 (2023)</c:v>
                  </c:pt>
                  <c:pt idx="16">
                    <c:v>Scenario 1 (2023)</c:v>
                  </c:pt>
                  <c:pt idx="17">
                    <c:v>Scenario 2 (2023)</c:v>
                  </c:pt>
                  <c:pt idx="18">
                    <c:v>Scenario 3 (2023)</c:v>
                  </c:pt>
                  <c:pt idx="21">
                    <c:v>Scenario 1 (2023)</c:v>
                  </c:pt>
                  <c:pt idx="22">
                    <c:v>Scenario 2 (2023)</c:v>
                  </c:pt>
                  <c:pt idx="23">
                    <c:v>Scenario 3 (2023)</c:v>
                  </c:pt>
                  <c:pt idx="26">
                    <c:v>Scenario 1 (2023)</c:v>
                  </c:pt>
                  <c:pt idx="27">
                    <c:v>Scenario 2 (2023)</c:v>
                  </c:pt>
                  <c:pt idx="28">
                    <c:v>Scenario 3 (2023)</c:v>
                  </c:pt>
                  <c:pt idx="31">
                    <c:v>Scenario 1 (2023)</c:v>
                  </c:pt>
                  <c:pt idx="32">
                    <c:v>Scenario 2 (2023)</c:v>
                  </c:pt>
                  <c:pt idx="33">
                    <c:v>Scenario 3 (2023)</c:v>
                  </c:pt>
                  <c:pt idx="36">
                    <c:v>Scenario 1 (2023)</c:v>
                  </c:pt>
                  <c:pt idx="37">
                    <c:v>Scenario 2 (2023)</c:v>
                  </c:pt>
                  <c:pt idx="38">
                    <c:v>Scenario 3 (2023)</c:v>
                  </c:pt>
                  <c:pt idx="41">
                    <c:v>Scenario 1 (2023)</c:v>
                  </c:pt>
                  <c:pt idx="42">
                    <c:v>Scenario 2 (2023)</c:v>
                  </c:pt>
                  <c:pt idx="43">
                    <c:v>Scenario 3 (2023)</c:v>
                  </c:pt>
                  <c:pt idx="46">
                    <c:v>Scenario 1 (2023)</c:v>
                  </c:pt>
                  <c:pt idx="47">
                    <c:v>Scenario 2 (2023)</c:v>
                  </c:pt>
                  <c:pt idx="48">
                    <c:v>Scenario 3 (2023)</c:v>
                  </c:pt>
                  <c:pt idx="51">
                    <c:v>Scenario 1 (2023)</c:v>
                  </c:pt>
                  <c:pt idx="52">
                    <c:v>Scenario 2 (2023)</c:v>
                  </c:pt>
                  <c:pt idx="53">
                    <c:v>Scenario 3 (2023)</c:v>
                  </c:pt>
                  <c:pt idx="56">
                    <c:v>Scenario 1 (2023)</c:v>
                  </c:pt>
                  <c:pt idx="57">
                    <c:v>Scenario 2 (2023)</c:v>
                  </c:pt>
                  <c:pt idx="58">
                    <c:v>Scenario 3 (2023)</c:v>
                  </c:pt>
                </c:lvl>
                <c:lvl>
                  <c:pt idx="0">
                    <c:v>Jan</c:v>
                  </c:pt>
                  <c:pt idx="5">
                    <c:v>Feb</c:v>
                  </c:pt>
                  <c:pt idx="10">
                    <c:v>Mar</c:v>
                  </c:pt>
                  <c:pt idx="15">
                    <c:v>Apr</c:v>
                  </c:pt>
                  <c:pt idx="20">
                    <c:v>May</c:v>
                  </c:pt>
                  <c:pt idx="25">
                    <c:v>Jun</c:v>
                  </c:pt>
                  <c:pt idx="30">
                    <c:v>Jul</c:v>
                  </c:pt>
                  <c:pt idx="35">
                    <c:v>Aug</c:v>
                  </c:pt>
                  <c:pt idx="40">
                    <c:v>Sep</c:v>
                  </c:pt>
                  <c:pt idx="45">
                    <c:v>Oct</c:v>
                  </c:pt>
                  <c:pt idx="50">
                    <c:v>Nov</c:v>
                  </c:pt>
                  <c:pt idx="55">
                    <c:v>Dec</c:v>
                  </c:pt>
                </c:lvl>
              </c:multiLvlStrCache>
            </c:multiLvlStrRef>
          </c:cat>
          <c:val>
            <c:numRef>
              <c:f>Results_MonthlyPeak!$G$9:$G$68</c:f>
              <c:numCache>
                <c:formatCode>0</c:formatCode>
                <c:ptCount val="60"/>
                <c:pt idx="1">
                  <c:v>1.1921603585635889</c:v>
                </c:pt>
                <c:pt idx="2">
                  <c:v>3.0285147335635889</c:v>
                </c:pt>
                <c:pt idx="3">
                  <c:v>3.0475194335635889</c:v>
                </c:pt>
                <c:pt idx="6">
                  <c:v>1.2522308237489295</c:v>
                </c:pt>
                <c:pt idx="7">
                  <c:v>2.826443138348929</c:v>
                </c:pt>
                <c:pt idx="8">
                  <c:v>2.842026992348929</c:v>
                </c:pt>
                <c:pt idx="11">
                  <c:v>1.2237627618344489</c:v>
                </c:pt>
                <c:pt idx="12">
                  <c:v>2.5649599116344488</c:v>
                </c:pt>
                <c:pt idx="13">
                  <c:v>2.5775030136344492</c:v>
                </c:pt>
                <c:pt idx="16">
                  <c:v>1.1220042173744706</c:v>
                </c:pt>
                <c:pt idx="17">
                  <c:v>2.5578637778744708</c:v>
                </c:pt>
                <c:pt idx="18">
                  <c:v>2.5716421853744702</c:v>
                </c:pt>
                <c:pt idx="21">
                  <c:v>3.8059723454547658</c:v>
                </c:pt>
                <c:pt idx="22">
                  <c:v>15.928084966345162</c:v>
                </c:pt>
                <c:pt idx="23">
                  <c:v>16.457980293267774</c:v>
                </c:pt>
                <c:pt idx="26">
                  <c:v>4.5867862255332668</c:v>
                </c:pt>
                <c:pt idx="27">
                  <c:v>19.446805196262169</c:v>
                </c:pt>
                <c:pt idx="28">
                  <c:v>20.124351993565341</c:v>
                </c:pt>
                <c:pt idx="31">
                  <c:v>5.1716366359999997</c:v>
                </c:pt>
                <c:pt idx="32">
                  <c:v>21.590820084000001</c:v>
                </c:pt>
                <c:pt idx="33">
                  <c:v>22.352349944</c:v>
                </c:pt>
                <c:pt idx="36">
                  <c:v>4.3890388632769222</c:v>
                </c:pt>
                <c:pt idx="37">
                  <c:v>18.439391542546904</c:v>
                </c:pt>
                <c:pt idx="38">
                  <c:v>19.084205746969054</c:v>
                </c:pt>
                <c:pt idx="41">
                  <c:v>3.9139139378348746</c:v>
                </c:pt>
                <c:pt idx="42">
                  <c:v>16.260183477222672</c:v>
                </c:pt>
                <c:pt idx="43">
                  <c:v>16.826352194828825</c:v>
                </c:pt>
                <c:pt idx="46">
                  <c:v>1.0650321826503566</c:v>
                </c:pt>
                <c:pt idx="47">
                  <c:v>2.3042851978503567</c:v>
                </c:pt>
                <c:pt idx="48">
                  <c:v>2.3154979708503562</c:v>
                </c:pt>
                <c:pt idx="51">
                  <c:v>0.9166782731543105</c:v>
                </c:pt>
                <c:pt idx="52">
                  <c:v>2.5200174833543105</c:v>
                </c:pt>
                <c:pt idx="53">
                  <c:v>2.5359814313543101</c:v>
                </c:pt>
                <c:pt idx="56">
                  <c:v>1.1419769084514302</c:v>
                </c:pt>
                <c:pt idx="57">
                  <c:v>3.0147399029514297</c:v>
                </c:pt>
                <c:pt idx="58">
                  <c:v>3.0342197204514303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FE-4C63-8548-5795BAC94736}"/>
            </c:ext>
          </c:extLst>
        </c:ser>
        <c:ser>
          <c:idx val="3"/>
          <c:order val="3"/>
          <c:tx>
            <c:strRef>
              <c:f>Results_MonthlyPeak!$H$8</c:f>
              <c:strCache>
                <c:ptCount val="1"/>
                <c:pt idx="0">
                  <c:v>C&amp;I (MW)</c:v>
                </c:pt>
              </c:strCache>
            </c:strRef>
          </c:tx>
          <c:spPr>
            <a:solidFill>
              <a:srgbClr val="4E987E"/>
            </a:solidFill>
            <a:ln>
              <a:noFill/>
            </a:ln>
            <a:effectLst/>
          </c:spPr>
          <c:invertIfNegative val="0"/>
          <c:cat>
            <c:multiLvlStrRef>
              <c:f>Results_MonthlyPeak!$E$9:$F$68</c:f>
              <c:multiLvlStrCache>
                <c:ptCount val="59"/>
                <c:lvl>
                  <c:pt idx="1">
                    <c:v>Scenario 1 (2023)</c:v>
                  </c:pt>
                  <c:pt idx="2">
                    <c:v>Scenario 2 (2023)</c:v>
                  </c:pt>
                  <c:pt idx="3">
                    <c:v>Scenario 3 (2023)</c:v>
                  </c:pt>
                  <c:pt idx="6">
                    <c:v>Scenario 1 (2023)</c:v>
                  </c:pt>
                  <c:pt idx="7">
                    <c:v>Scenario 2 (2023)</c:v>
                  </c:pt>
                  <c:pt idx="8">
                    <c:v>Scenario 3 (2023)</c:v>
                  </c:pt>
                  <c:pt idx="11">
                    <c:v>Scenario 1 (2023)</c:v>
                  </c:pt>
                  <c:pt idx="12">
                    <c:v>Scenario 2 (2023)</c:v>
                  </c:pt>
                  <c:pt idx="13">
                    <c:v>Scenario 3 (2023)</c:v>
                  </c:pt>
                  <c:pt idx="16">
                    <c:v>Scenario 1 (2023)</c:v>
                  </c:pt>
                  <c:pt idx="17">
                    <c:v>Scenario 2 (2023)</c:v>
                  </c:pt>
                  <c:pt idx="18">
                    <c:v>Scenario 3 (2023)</c:v>
                  </c:pt>
                  <c:pt idx="21">
                    <c:v>Scenario 1 (2023)</c:v>
                  </c:pt>
                  <c:pt idx="22">
                    <c:v>Scenario 2 (2023)</c:v>
                  </c:pt>
                  <c:pt idx="23">
                    <c:v>Scenario 3 (2023)</c:v>
                  </c:pt>
                  <c:pt idx="26">
                    <c:v>Scenario 1 (2023)</c:v>
                  </c:pt>
                  <c:pt idx="27">
                    <c:v>Scenario 2 (2023)</c:v>
                  </c:pt>
                  <c:pt idx="28">
                    <c:v>Scenario 3 (2023)</c:v>
                  </c:pt>
                  <c:pt idx="31">
                    <c:v>Scenario 1 (2023)</c:v>
                  </c:pt>
                  <c:pt idx="32">
                    <c:v>Scenario 2 (2023)</c:v>
                  </c:pt>
                  <c:pt idx="33">
                    <c:v>Scenario 3 (2023)</c:v>
                  </c:pt>
                  <c:pt idx="36">
                    <c:v>Scenario 1 (2023)</c:v>
                  </c:pt>
                  <c:pt idx="37">
                    <c:v>Scenario 2 (2023)</c:v>
                  </c:pt>
                  <c:pt idx="38">
                    <c:v>Scenario 3 (2023)</c:v>
                  </c:pt>
                  <c:pt idx="41">
                    <c:v>Scenario 1 (2023)</c:v>
                  </c:pt>
                  <c:pt idx="42">
                    <c:v>Scenario 2 (2023)</c:v>
                  </c:pt>
                  <c:pt idx="43">
                    <c:v>Scenario 3 (2023)</c:v>
                  </c:pt>
                  <c:pt idx="46">
                    <c:v>Scenario 1 (2023)</c:v>
                  </c:pt>
                  <c:pt idx="47">
                    <c:v>Scenario 2 (2023)</c:v>
                  </c:pt>
                  <c:pt idx="48">
                    <c:v>Scenario 3 (2023)</c:v>
                  </c:pt>
                  <c:pt idx="51">
                    <c:v>Scenario 1 (2023)</c:v>
                  </c:pt>
                  <c:pt idx="52">
                    <c:v>Scenario 2 (2023)</c:v>
                  </c:pt>
                  <c:pt idx="53">
                    <c:v>Scenario 3 (2023)</c:v>
                  </c:pt>
                  <c:pt idx="56">
                    <c:v>Scenario 1 (2023)</c:v>
                  </c:pt>
                  <c:pt idx="57">
                    <c:v>Scenario 2 (2023)</c:v>
                  </c:pt>
                  <c:pt idx="58">
                    <c:v>Scenario 3 (2023)</c:v>
                  </c:pt>
                </c:lvl>
                <c:lvl>
                  <c:pt idx="0">
                    <c:v>Jan</c:v>
                  </c:pt>
                  <c:pt idx="5">
                    <c:v>Feb</c:v>
                  </c:pt>
                  <c:pt idx="10">
                    <c:v>Mar</c:v>
                  </c:pt>
                  <c:pt idx="15">
                    <c:v>Apr</c:v>
                  </c:pt>
                  <c:pt idx="20">
                    <c:v>May</c:v>
                  </c:pt>
                  <c:pt idx="25">
                    <c:v>Jun</c:v>
                  </c:pt>
                  <c:pt idx="30">
                    <c:v>Jul</c:v>
                  </c:pt>
                  <c:pt idx="35">
                    <c:v>Aug</c:v>
                  </c:pt>
                  <c:pt idx="40">
                    <c:v>Sep</c:v>
                  </c:pt>
                  <c:pt idx="45">
                    <c:v>Oct</c:v>
                  </c:pt>
                  <c:pt idx="50">
                    <c:v>Nov</c:v>
                  </c:pt>
                  <c:pt idx="55">
                    <c:v>Dec</c:v>
                  </c:pt>
                </c:lvl>
              </c:multiLvlStrCache>
            </c:multiLvlStrRef>
          </c:cat>
          <c:val>
            <c:numRef>
              <c:f>Results_MonthlyPeak!$H$9:$H$68</c:f>
              <c:numCache>
                <c:formatCode>0</c:formatCode>
                <c:ptCount val="60"/>
                <c:pt idx="1">
                  <c:v>12.558391748829393</c:v>
                </c:pt>
                <c:pt idx="2">
                  <c:v>26.069330657541528</c:v>
                </c:pt>
                <c:pt idx="3">
                  <c:v>31.393120475288235</c:v>
                </c:pt>
                <c:pt idx="6">
                  <c:v>12.246380757547144</c:v>
                </c:pt>
                <c:pt idx="7">
                  <c:v>25.340373575049391</c:v>
                </c:pt>
                <c:pt idx="8">
                  <c:v>30.584964127339198</c:v>
                </c:pt>
                <c:pt idx="11">
                  <c:v>12.284671687437323</c:v>
                </c:pt>
                <c:pt idx="12">
                  <c:v>25.096224773250789</c:v>
                </c:pt>
                <c:pt idx="13">
                  <c:v>30.400130806315765</c:v>
                </c:pt>
                <c:pt idx="16">
                  <c:v>12.317257931603617</c:v>
                </c:pt>
                <c:pt idx="17">
                  <c:v>25.759753407900916</c:v>
                </c:pt>
                <c:pt idx="18">
                  <c:v>31.218710090409083</c:v>
                </c:pt>
                <c:pt idx="21">
                  <c:v>13.18236909112767</c:v>
                </c:pt>
                <c:pt idx="22">
                  <c:v>27.779412928684884</c:v>
                </c:pt>
                <c:pt idx="23">
                  <c:v>33.728404764143242</c:v>
                </c:pt>
                <c:pt idx="26">
                  <c:v>14.978371352856367</c:v>
                </c:pt>
                <c:pt idx="27">
                  <c:v>29.566518851823218</c:v>
                </c:pt>
                <c:pt idx="28">
                  <c:v>36.139026655761768</c:v>
                </c:pt>
                <c:pt idx="31">
                  <c:v>16.435475284999995</c:v>
                </c:pt>
                <c:pt idx="32">
                  <c:v>31.354516231999987</c:v>
                </c:pt>
                <c:pt idx="33">
                  <c:v>38.458739866999991</c:v>
                </c:pt>
                <c:pt idx="36">
                  <c:v>15.516408008226673</c:v>
                </c:pt>
                <c:pt idx="37">
                  <c:v>30.240306235343901</c:v>
                </c:pt>
                <c:pt idx="38">
                  <c:v>37.04227350942778</c:v>
                </c:pt>
                <c:pt idx="41">
                  <c:v>13.464468913690071</c:v>
                </c:pt>
                <c:pt idx="42">
                  <c:v>27.163820355391074</c:v>
                </c:pt>
                <c:pt idx="43">
                  <c:v>33.206738486219159</c:v>
                </c:pt>
                <c:pt idx="46">
                  <c:v>12.741847549184154</c:v>
                </c:pt>
                <c:pt idx="47">
                  <c:v>26.151930290521996</c:v>
                </c:pt>
                <c:pt idx="48">
                  <c:v>31.772686173805099</c:v>
                </c:pt>
                <c:pt idx="51">
                  <c:v>12.383332091490626</c:v>
                </c:pt>
                <c:pt idx="52">
                  <c:v>25.634853039049194</c:v>
                </c:pt>
                <c:pt idx="53">
                  <c:v>30.935938764339884</c:v>
                </c:pt>
                <c:pt idx="56">
                  <c:v>12.435637358288501</c:v>
                </c:pt>
                <c:pt idx="57">
                  <c:v>25.991022067614537</c:v>
                </c:pt>
                <c:pt idx="58">
                  <c:v>31.284826039530969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FE-4C63-8548-5795BAC94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3654864"/>
        <c:axId val="4898273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Results_MonthlyPeak!$E$8</c15:sqref>
                        </c15:formulaRef>
                      </c:ext>
                    </c:extLst>
                    <c:strCache>
                      <c:ptCount val="1"/>
                      <c:pt idx="0">
                        <c:v>Month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Results_MonthlyPeak!$E$9:$F$68</c15:sqref>
                        </c15:formulaRef>
                      </c:ext>
                    </c:extLst>
                    <c:multiLvlStrCache>
                      <c:ptCount val="59"/>
                      <c:lvl>
                        <c:pt idx="1">
                          <c:v>Scenario 1 (2023)</c:v>
                        </c:pt>
                        <c:pt idx="2">
                          <c:v>Scenario 2 (2023)</c:v>
                        </c:pt>
                        <c:pt idx="3">
                          <c:v>Scenario 3 (2023)</c:v>
                        </c:pt>
                        <c:pt idx="6">
                          <c:v>Scenario 1 (2023)</c:v>
                        </c:pt>
                        <c:pt idx="7">
                          <c:v>Scenario 2 (2023)</c:v>
                        </c:pt>
                        <c:pt idx="8">
                          <c:v>Scenario 3 (2023)</c:v>
                        </c:pt>
                        <c:pt idx="11">
                          <c:v>Scenario 1 (2023)</c:v>
                        </c:pt>
                        <c:pt idx="12">
                          <c:v>Scenario 2 (2023)</c:v>
                        </c:pt>
                        <c:pt idx="13">
                          <c:v>Scenario 3 (2023)</c:v>
                        </c:pt>
                        <c:pt idx="16">
                          <c:v>Scenario 1 (2023)</c:v>
                        </c:pt>
                        <c:pt idx="17">
                          <c:v>Scenario 2 (2023)</c:v>
                        </c:pt>
                        <c:pt idx="18">
                          <c:v>Scenario 3 (2023)</c:v>
                        </c:pt>
                        <c:pt idx="21">
                          <c:v>Scenario 1 (2023)</c:v>
                        </c:pt>
                        <c:pt idx="22">
                          <c:v>Scenario 2 (2023)</c:v>
                        </c:pt>
                        <c:pt idx="23">
                          <c:v>Scenario 3 (2023)</c:v>
                        </c:pt>
                        <c:pt idx="26">
                          <c:v>Scenario 1 (2023)</c:v>
                        </c:pt>
                        <c:pt idx="27">
                          <c:v>Scenario 2 (2023)</c:v>
                        </c:pt>
                        <c:pt idx="28">
                          <c:v>Scenario 3 (2023)</c:v>
                        </c:pt>
                        <c:pt idx="31">
                          <c:v>Scenario 1 (2023)</c:v>
                        </c:pt>
                        <c:pt idx="32">
                          <c:v>Scenario 2 (2023)</c:v>
                        </c:pt>
                        <c:pt idx="33">
                          <c:v>Scenario 3 (2023)</c:v>
                        </c:pt>
                        <c:pt idx="36">
                          <c:v>Scenario 1 (2023)</c:v>
                        </c:pt>
                        <c:pt idx="37">
                          <c:v>Scenario 2 (2023)</c:v>
                        </c:pt>
                        <c:pt idx="38">
                          <c:v>Scenario 3 (2023)</c:v>
                        </c:pt>
                        <c:pt idx="41">
                          <c:v>Scenario 1 (2023)</c:v>
                        </c:pt>
                        <c:pt idx="42">
                          <c:v>Scenario 2 (2023)</c:v>
                        </c:pt>
                        <c:pt idx="43">
                          <c:v>Scenario 3 (2023)</c:v>
                        </c:pt>
                        <c:pt idx="46">
                          <c:v>Scenario 1 (2023)</c:v>
                        </c:pt>
                        <c:pt idx="47">
                          <c:v>Scenario 2 (2023)</c:v>
                        </c:pt>
                        <c:pt idx="48">
                          <c:v>Scenario 3 (2023)</c:v>
                        </c:pt>
                        <c:pt idx="51">
                          <c:v>Scenario 1 (2023)</c:v>
                        </c:pt>
                        <c:pt idx="52">
                          <c:v>Scenario 2 (2023)</c:v>
                        </c:pt>
                        <c:pt idx="53">
                          <c:v>Scenario 3 (2023)</c:v>
                        </c:pt>
                        <c:pt idx="56">
                          <c:v>Scenario 1 (2023)</c:v>
                        </c:pt>
                        <c:pt idx="57">
                          <c:v>Scenario 2 (2023)</c:v>
                        </c:pt>
                        <c:pt idx="58">
                          <c:v>Scenario 3 (2023)</c:v>
                        </c:pt>
                      </c:lvl>
                      <c:lvl>
                        <c:pt idx="0">
                          <c:v>Jan</c:v>
                        </c:pt>
                        <c:pt idx="5">
                          <c:v>Feb</c:v>
                        </c:pt>
                        <c:pt idx="10">
                          <c:v>Mar</c:v>
                        </c:pt>
                        <c:pt idx="15">
                          <c:v>Apr</c:v>
                        </c:pt>
                        <c:pt idx="20">
                          <c:v>May</c:v>
                        </c:pt>
                        <c:pt idx="25">
                          <c:v>Jun</c:v>
                        </c:pt>
                        <c:pt idx="30">
                          <c:v>Jul</c:v>
                        </c:pt>
                        <c:pt idx="35">
                          <c:v>Aug</c:v>
                        </c:pt>
                        <c:pt idx="40">
                          <c:v>Sep</c:v>
                        </c:pt>
                        <c:pt idx="45">
                          <c:v>Oct</c:v>
                        </c:pt>
                        <c:pt idx="50">
                          <c:v>Nov</c:v>
                        </c:pt>
                        <c:pt idx="55">
                          <c:v>Dec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Results_MonthlyPeak!$E$9:$E$68</c15:sqref>
                        </c15:formulaRef>
                      </c:ext>
                    </c:extLst>
                    <c:numCache>
                      <c:formatCode>General</c:formatCode>
                      <c:ptCount val="60"/>
                      <c:pt idx="0">
                        <c:v>0</c:v>
                      </c:pt>
                      <c:pt idx="5">
                        <c:v>0</c:v>
                      </c:pt>
                      <c:pt idx="10">
                        <c:v>0</c:v>
                      </c:pt>
                      <c:pt idx="15">
                        <c:v>0</c:v>
                      </c:pt>
                      <c:pt idx="20">
                        <c:v>0</c:v>
                      </c:pt>
                      <c:pt idx="25">
                        <c:v>0</c:v>
                      </c:pt>
                      <c:pt idx="30">
                        <c:v>0</c:v>
                      </c:pt>
                      <c:pt idx="35">
                        <c:v>0</c:v>
                      </c:pt>
                      <c:pt idx="40">
                        <c:v>0</c:v>
                      </c:pt>
                      <c:pt idx="45">
                        <c:v>0</c:v>
                      </c:pt>
                      <c:pt idx="50">
                        <c:v>0</c:v>
                      </c:pt>
                      <c:pt idx="5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2FE-4C63-8548-5795BAC9473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Results_MonthlyPeak!$F$8</c15:sqref>
                        </c15:formulaRef>
                      </c:ext>
                    </c:extLst>
                    <c:strCache>
                      <c:ptCount val="1"/>
                      <c:pt idx="0">
                        <c:v>Scenario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Results_MonthlyPeak!$E$9:$F$68</c15:sqref>
                        </c15:formulaRef>
                      </c:ext>
                    </c:extLst>
                    <c:multiLvlStrCache>
                      <c:ptCount val="59"/>
                      <c:lvl>
                        <c:pt idx="1">
                          <c:v>Scenario 1 (2023)</c:v>
                        </c:pt>
                        <c:pt idx="2">
                          <c:v>Scenario 2 (2023)</c:v>
                        </c:pt>
                        <c:pt idx="3">
                          <c:v>Scenario 3 (2023)</c:v>
                        </c:pt>
                        <c:pt idx="6">
                          <c:v>Scenario 1 (2023)</c:v>
                        </c:pt>
                        <c:pt idx="7">
                          <c:v>Scenario 2 (2023)</c:v>
                        </c:pt>
                        <c:pt idx="8">
                          <c:v>Scenario 3 (2023)</c:v>
                        </c:pt>
                        <c:pt idx="11">
                          <c:v>Scenario 1 (2023)</c:v>
                        </c:pt>
                        <c:pt idx="12">
                          <c:v>Scenario 2 (2023)</c:v>
                        </c:pt>
                        <c:pt idx="13">
                          <c:v>Scenario 3 (2023)</c:v>
                        </c:pt>
                        <c:pt idx="16">
                          <c:v>Scenario 1 (2023)</c:v>
                        </c:pt>
                        <c:pt idx="17">
                          <c:v>Scenario 2 (2023)</c:v>
                        </c:pt>
                        <c:pt idx="18">
                          <c:v>Scenario 3 (2023)</c:v>
                        </c:pt>
                        <c:pt idx="21">
                          <c:v>Scenario 1 (2023)</c:v>
                        </c:pt>
                        <c:pt idx="22">
                          <c:v>Scenario 2 (2023)</c:v>
                        </c:pt>
                        <c:pt idx="23">
                          <c:v>Scenario 3 (2023)</c:v>
                        </c:pt>
                        <c:pt idx="26">
                          <c:v>Scenario 1 (2023)</c:v>
                        </c:pt>
                        <c:pt idx="27">
                          <c:v>Scenario 2 (2023)</c:v>
                        </c:pt>
                        <c:pt idx="28">
                          <c:v>Scenario 3 (2023)</c:v>
                        </c:pt>
                        <c:pt idx="31">
                          <c:v>Scenario 1 (2023)</c:v>
                        </c:pt>
                        <c:pt idx="32">
                          <c:v>Scenario 2 (2023)</c:v>
                        </c:pt>
                        <c:pt idx="33">
                          <c:v>Scenario 3 (2023)</c:v>
                        </c:pt>
                        <c:pt idx="36">
                          <c:v>Scenario 1 (2023)</c:v>
                        </c:pt>
                        <c:pt idx="37">
                          <c:v>Scenario 2 (2023)</c:v>
                        </c:pt>
                        <c:pt idx="38">
                          <c:v>Scenario 3 (2023)</c:v>
                        </c:pt>
                        <c:pt idx="41">
                          <c:v>Scenario 1 (2023)</c:v>
                        </c:pt>
                        <c:pt idx="42">
                          <c:v>Scenario 2 (2023)</c:v>
                        </c:pt>
                        <c:pt idx="43">
                          <c:v>Scenario 3 (2023)</c:v>
                        </c:pt>
                        <c:pt idx="46">
                          <c:v>Scenario 1 (2023)</c:v>
                        </c:pt>
                        <c:pt idx="47">
                          <c:v>Scenario 2 (2023)</c:v>
                        </c:pt>
                        <c:pt idx="48">
                          <c:v>Scenario 3 (2023)</c:v>
                        </c:pt>
                        <c:pt idx="51">
                          <c:v>Scenario 1 (2023)</c:v>
                        </c:pt>
                        <c:pt idx="52">
                          <c:v>Scenario 2 (2023)</c:v>
                        </c:pt>
                        <c:pt idx="53">
                          <c:v>Scenario 3 (2023)</c:v>
                        </c:pt>
                        <c:pt idx="56">
                          <c:v>Scenario 1 (2023)</c:v>
                        </c:pt>
                        <c:pt idx="57">
                          <c:v>Scenario 2 (2023)</c:v>
                        </c:pt>
                        <c:pt idx="58">
                          <c:v>Scenario 3 (2023)</c:v>
                        </c:pt>
                      </c:lvl>
                      <c:lvl>
                        <c:pt idx="0">
                          <c:v>Jan</c:v>
                        </c:pt>
                        <c:pt idx="5">
                          <c:v>Feb</c:v>
                        </c:pt>
                        <c:pt idx="10">
                          <c:v>Mar</c:v>
                        </c:pt>
                        <c:pt idx="15">
                          <c:v>Apr</c:v>
                        </c:pt>
                        <c:pt idx="20">
                          <c:v>May</c:v>
                        </c:pt>
                        <c:pt idx="25">
                          <c:v>Jun</c:v>
                        </c:pt>
                        <c:pt idx="30">
                          <c:v>Jul</c:v>
                        </c:pt>
                        <c:pt idx="35">
                          <c:v>Aug</c:v>
                        </c:pt>
                        <c:pt idx="40">
                          <c:v>Sep</c:v>
                        </c:pt>
                        <c:pt idx="45">
                          <c:v>Oct</c:v>
                        </c:pt>
                        <c:pt idx="50">
                          <c:v>Nov</c:v>
                        </c:pt>
                        <c:pt idx="55">
                          <c:v>Dec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Results_MonthlyPeak!$F$9:$F$68</c15:sqref>
                        </c15:formulaRef>
                      </c:ext>
                    </c:extLst>
                    <c:numCache>
                      <c:formatCode>General</c:formatCode>
                      <c:ptCount val="60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2FE-4C63-8548-5795BAC94736}"/>
                  </c:ext>
                </c:extLst>
              </c15:ser>
            </c15:filteredBarSeries>
          </c:ext>
        </c:extLst>
      </c:barChart>
      <c:catAx>
        <c:axId val="43365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827359"/>
        <c:crosses val="autoZero"/>
        <c:auto val="1"/>
        <c:lblAlgn val="ctr"/>
        <c:lblOffset val="100"/>
        <c:noMultiLvlLbl val="0"/>
      </c:catAx>
      <c:valAx>
        <c:axId val="489827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Demand Response Potential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65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Measure_NH Test'!C4"/><Relationship Id="rId2" Type="http://schemas.openxmlformats.org/officeDocument/2006/relationships/hyperlink" Target="#'Measure_Potential_Total'!B4"/><Relationship Id="rId1" Type="http://schemas.openxmlformats.org/officeDocument/2006/relationships/hyperlink" Target="#Measure_Costs!A4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Detailed_MonthlyPeak'!C4"/><Relationship Id="rId2" Type="http://schemas.openxmlformats.org/officeDocument/2006/relationships/hyperlink" Target="#'Measure_Costs'!B4"/><Relationship Id="rId1" Type="http://schemas.openxmlformats.org/officeDocument/2006/relationships/hyperlink" Target="#Measure_NH Test!A4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Study Inputs_SC'!C4"/><Relationship Id="rId2" Type="http://schemas.openxmlformats.org/officeDocument/2006/relationships/hyperlink" Target="#'Measure_NH Test'!B4"/><Relationship Id="rId1" Type="http://schemas.openxmlformats.org/officeDocument/2006/relationships/hyperlink" Target="#Detailed_MonthlyPeak!A4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Inputs_General'!C4"/><Relationship Id="rId2" Type="http://schemas.openxmlformats.org/officeDocument/2006/relationships/hyperlink" Target="#'Detailed_MonthlyPeak'!B4"/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_Cover'!C4"/><Relationship Id="rId2" Type="http://schemas.openxmlformats.org/officeDocument/2006/relationships/hyperlink" Target="#'Inputs_General'!B4"/><Relationship Id="rId1" Type="http://schemas.openxmlformats.org/officeDocument/2006/relationships/hyperlink" Target="#Measure_Inputs!A4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Measure_Inputs'!C4"/><Relationship Id="rId2" Type="http://schemas.openxmlformats.org/officeDocument/2006/relationships/hyperlink" Target="#'Study Inputs_SC'!B4"/><Relationship Id="rId1" Type="http://schemas.openxmlformats.org/officeDocument/2006/relationships/hyperlink" Target="#Inputs_General!A4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_Contents'!B5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urrent_Programs'!C4"/><Relationship Id="rId2" Type="http://schemas.openxmlformats.org/officeDocument/2006/relationships/hyperlink" Target="#'_Contents'!B4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Results_Potential'!C4"/><Relationship Id="rId2" Type="http://schemas.openxmlformats.org/officeDocument/2006/relationships/hyperlink" Target="#'Overview_SC'!B4"/><Relationship Id="rId1" Type="http://schemas.openxmlformats.org/officeDocument/2006/relationships/hyperlink" Target="#'Current_Programs'!B5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Results_Costs'!C4"/><Relationship Id="rId2" Type="http://schemas.openxmlformats.org/officeDocument/2006/relationships/hyperlink" Target="#'Current_Programs'!B4"/><Relationship Id="rId1" Type="http://schemas.openxmlformats.org/officeDocument/2006/relationships/hyperlink" Target="#Results_Potential!A4"/><Relationship Id="rId4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lts_MonthlyPeak'!C4"/><Relationship Id="rId2" Type="http://schemas.openxmlformats.org/officeDocument/2006/relationships/hyperlink" Target="#'Results_Potential'!B4"/><Relationship Id="rId1" Type="http://schemas.openxmlformats.org/officeDocument/2006/relationships/hyperlink" Target="#Results_Costs!A4"/><Relationship Id="rId4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Detailed Results_SC'!C4"/><Relationship Id="rId2" Type="http://schemas.openxmlformats.org/officeDocument/2006/relationships/hyperlink" Target="#'Results_Costs'!B4"/><Relationship Id="rId1" Type="http://schemas.openxmlformats.org/officeDocument/2006/relationships/hyperlink" Target="#Results_MonthlyPeak!A4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Measure_Potential_Total'!C4"/><Relationship Id="rId2" Type="http://schemas.openxmlformats.org/officeDocument/2006/relationships/hyperlink" Target="#'Results_MonthlyPeak'!B4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Measure_Costs'!C4"/><Relationship Id="rId2" Type="http://schemas.openxmlformats.org/officeDocument/2006/relationships/hyperlink" Target="#'Detailed Results_SC'!B4"/><Relationship Id="rId1" Type="http://schemas.openxmlformats.org/officeDocument/2006/relationships/hyperlink" Target="#Measure_Potential_Total!A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7620</xdr:rowOff>
    </xdr:from>
    <xdr:to>
      <xdr:col>4</xdr:col>
      <xdr:colOff>1236821</xdr:colOff>
      <xdr:row>6</xdr:row>
      <xdr:rowOff>135065</xdr:rowOff>
    </xdr:to>
    <xdr:pic>
      <xdr:nvPicPr>
        <xdr:cNvPr id="2" name="CompanyLogo">
          <a:extLst>
            <a:ext uri="{FF2B5EF4-FFF2-40B4-BE49-F238E27FC236}">
              <a16:creationId xmlns:a16="http://schemas.microsoft.com/office/drawing/2014/main" id="{9B11AFF4-0177-4CED-9E3B-6E3FC6C79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31520"/>
          <a:ext cx="1817846" cy="4932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50800</xdr:rowOff>
    </xdr:from>
    <xdr:to>
      <xdr:col>0</xdr:col>
      <xdr:colOff>114300</xdr:colOff>
      <xdr:row>3</xdr:row>
      <xdr:rowOff>205740</xdr:rowOff>
    </xdr:to>
    <xdr:sp macro="" textlink="">
      <xdr:nvSpPr>
        <xdr:cNvPr id="2" name="ArrowSheetTop">
          <a:hlinkClick xmlns:r="http://schemas.openxmlformats.org/officeDocument/2006/relationships" r:id="rId1" tooltip="Top of Sheet"/>
          <a:extLst>
            <a:ext uri="{FF2B5EF4-FFF2-40B4-BE49-F238E27FC236}">
              <a16:creationId xmlns:a16="http://schemas.microsoft.com/office/drawing/2014/main" id="{C42EAE1E-B7B3-4DE2-B4A9-C3E1585A5B9F}"/>
            </a:ext>
          </a:extLst>
        </xdr:cNvPr>
        <xdr:cNvSpPr>
          <a:spLocks noChangeAspect="1"/>
        </xdr:cNvSpPr>
      </xdr:nvSpPr>
      <xdr:spPr>
        <a:xfrm>
          <a:off x="0" y="730885"/>
          <a:ext cx="114300" cy="151130"/>
        </a:xfrm>
        <a:prstGeom prst="up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0</xdr:colOff>
      <xdr:row>3</xdr:row>
      <xdr:rowOff>88900</xdr:rowOff>
    </xdr:from>
    <xdr:to>
      <xdr:col>1</xdr:col>
      <xdr:colOff>152400</xdr:colOff>
      <xdr:row>3</xdr:row>
      <xdr:rowOff>205740</xdr:rowOff>
    </xdr:to>
    <xdr:sp macro="" textlink="">
      <xdr:nvSpPr>
        <xdr:cNvPr id="3" name="ArrowSheetPrevious">
          <a:hlinkClick xmlns:r="http://schemas.openxmlformats.org/officeDocument/2006/relationships" r:id="rId2" tooltip="Previous Sheet"/>
          <a:extLst>
            <a:ext uri="{FF2B5EF4-FFF2-40B4-BE49-F238E27FC236}">
              <a16:creationId xmlns:a16="http://schemas.microsoft.com/office/drawing/2014/main" id="{AE13FEF0-2BAC-4E22-85F4-D939B597EFFA}"/>
            </a:ext>
          </a:extLst>
        </xdr:cNvPr>
        <xdr:cNvSpPr/>
      </xdr:nvSpPr>
      <xdr:spPr>
        <a:xfrm>
          <a:off x="180975" y="768985"/>
          <a:ext cx="152400" cy="113030"/>
        </a:xfrm>
        <a:prstGeom prst="lef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2</xdr:col>
      <xdr:colOff>0</xdr:colOff>
      <xdr:row>3</xdr:row>
      <xdr:rowOff>88900</xdr:rowOff>
    </xdr:from>
    <xdr:to>
      <xdr:col>2</xdr:col>
      <xdr:colOff>152400</xdr:colOff>
      <xdr:row>3</xdr:row>
      <xdr:rowOff>205740</xdr:rowOff>
    </xdr:to>
    <xdr:sp macro="" textlink="">
      <xdr:nvSpPr>
        <xdr:cNvPr id="4" name="ArrowSheetNext">
          <a:hlinkClick xmlns:r="http://schemas.openxmlformats.org/officeDocument/2006/relationships" r:id="rId3" tooltip="Next Sheet"/>
          <a:extLst>
            <a:ext uri="{FF2B5EF4-FFF2-40B4-BE49-F238E27FC236}">
              <a16:creationId xmlns:a16="http://schemas.microsoft.com/office/drawing/2014/main" id="{4B32EA57-ED30-44D5-ACCB-96C896746CC1}"/>
            </a:ext>
          </a:extLst>
        </xdr:cNvPr>
        <xdr:cNvSpPr/>
      </xdr:nvSpPr>
      <xdr:spPr>
        <a:xfrm>
          <a:off x="361950" y="768985"/>
          <a:ext cx="152400" cy="113030"/>
        </a:xfrm>
        <a:prstGeom prst="righ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50800</xdr:rowOff>
    </xdr:from>
    <xdr:to>
      <xdr:col>0</xdr:col>
      <xdr:colOff>114300</xdr:colOff>
      <xdr:row>4</xdr:row>
      <xdr:rowOff>15240</xdr:rowOff>
    </xdr:to>
    <xdr:sp macro="" textlink="">
      <xdr:nvSpPr>
        <xdr:cNvPr id="2" name="ArrowSheetTop">
          <a:hlinkClick xmlns:r="http://schemas.openxmlformats.org/officeDocument/2006/relationships" r:id="rId1" tooltip="Top of Sheet"/>
          <a:extLst>
            <a:ext uri="{FF2B5EF4-FFF2-40B4-BE49-F238E27FC236}">
              <a16:creationId xmlns:a16="http://schemas.microsoft.com/office/drawing/2014/main" id="{E47B7D3C-0B2C-4302-8812-AECF9C3945AF}"/>
            </a:ext>
          </a:extLst>
        </xdr:cNvPr>
        <xdr:cNvSpPr>
          <a:spLocks noChangeAspect="1"/>
        </xdr:cNvSpPr>
      </xdr:nvSpPr>
      <xdr:spPr>
        <a:xfrm>
          <a:off x="0" y="730885"/>
          <a:ext cx="114300" cy="164465"/>
        </a:xfrm>
        <a:prstGeom prst="up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0</xdr:colOff>
      <xdr:row>3</xdr:row>
      <xdr:rowOff>88900</xdr:rowOff>
    </xdr:from>
    <xdr:to>
      <xdr:col>1</xdr:col>
      <xdr:colOff>152400</xdr:colOff>
      <xdr:row>4</xdr:row>
      <xdr:rowOff>15240</xdr:rowOff>
    </xdr:to>
    <xdr:sp macro="" textlink="">
      <xdr:nvSpPr>
        <xdr:cNvPr id="3" name="ArrowSheetPrevious">
          <a:hlinkClick xmlns:r="http://schemas.openxmlformats.org/officeDocument/2006/relationships" r:id="rId2" tooltip="Previous Sheet"/>
          <a:extLst>
            <a:ext uri="{FF2B5EF4-FFF2-40B4-BE49-F238E27FC236}">
              <a16:creationId xmlns:a16="http://schemas.microsoft.com/office/drawing/2014/main" id="{4CF7EC8E-B3F1-4582-85C6-D89AB3C566C2}"/>
            </a:ext>
          </a:extLst>
        </xdr:cNvPr>
        <xdr:cNvSpPr/>
      </xdr:nvSpPr>
      <xdr:spPr>
        <a:xfrm>
          <a:off x="180975" y="768985"/>
          <a:ext cx="152400" cy="126365"/>
        </a:xfrm>
        <a:prstGeom prst="lef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2</xdr:col>
      <xdr:colOff>0</xdr:colOff>
      <xdr:row>3</xdr:row>
      <xdr:rowOff>88900</xdr:rowOff>
    </xdr:from>
    <xdr:to>
      <xdr:col>2</xdr:col>
      <xdr:colOff>152400</xdr:colOff>
      <xdr:row>4</xdr:row>
      <xdr:rowOff>15240</xdr:rowOff>
    </xdr:to>
    <xdr:sp macro="" textlink="">
      <xdr:nvSpPr>
        <xdr:cNvPr id="4" name="ArrowSheetNext">
          <a:hlinkClick xmlns:r="http://schemas.openxmlformats.org/officeDocument/2006/relationships" r:id="rId3" tooltip="Next Sheet"/>
          <a:extLst>
            <a:ext uri="{FF2B5EF4-FFF2-40B4-BE49-F238E27FC236}">
              <a16:creationId xmlns:a16="http://schemas.microsoft.com/office/drawing/2014/main" id="{D2067C9C-147D-4844-A4D3-42209D16F613}"/>
            </a:ext>
          </a:extLst>
        </xdr:cNvPr>
        <xdr:cNvSpPr/>
      </xdr:nvSpPr>
      <xdr:spPr>
        <a:xfrm>
          <a:off x="361950" y="768985"/>
          <a:ext cx="152400" cy="126365"/>
        </a:xfrm>
        <a:prstGeom prst="righ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50800</xdr:rowOff>
    </xdr:from>
    <xdr:to>
      <xdr:col>0</xdr:col>
      <xdr:colOff>114300</xdr:colOff>
      <xdr:row>4</xdr:row>
      <xdr:rowOff>17780</xdr:rowOff>
    </xdr:to>
    <xdr:sp macro="" textlink="">
      <xdr:nvSpPr>
        <xdr:cNvPr id="2" name="ArrowSheetTop">
          <a:hlinkClick xmlns:r="http://schemas.openxmlformats.org/officeDocument/2006/relationships" r:id="rId1" tooltip="Top of Sheet"/>
          <a:extLst>
            <a:ext uri="{FF2B5EF4-FFF2-40B4-BE49-F238E27FC236}">
              <a16:creationId xmlns:a16="http://schemas.microsoft.com/office/drawing/2014/main" id="{A000F910-4C3C-41F2-8E63-B97370B39ED2}"/>
            </a:ext>
          </a:extLst>
        </xdr:cNvPr>
        <xdr:cNvSpPr>
          <a:spLocks noChangeAspect="1"/>
        </xdr:cNvSpPr>
      </xdr:nvSpPr>
      <xdr:spPr>
        <a:xfrm>
          <a:off x="0" y="730885"/>
          <a:ext cx="114300" cy="167005"/>
        </a:xfrm>
        <a:prstGeom prst="up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0</xdr:colOff>
      <xdr:row>3</xdr:row>
      <xdr:rowOff>88900</xdr:rowOff>
    </xdr:from>
    <xdr:to>
      <xdr:col>1</xdr:col>
      <xdr:colOff>152400</xdr:colOff>
      <xdr:row>4</xdr:row>
      <xdr:rowOff>19461</xdr:rowOff>
    </xdr:to>
    <xdr:sp macro="" textlink="">
      <xdr:nvSpPr>
        <xdr:cNvPr id="3" name="ArrowSheetPrevious">
          <a:hlinkClick xmlns:r="http://schemas.openxmlformats.org/officeDocument/2006/relationships" r:id="rId2" tooltip="Previous Sheet"/>
          <a:extLst>
            <a:ext uri="{FF2B5EF4-FFF2-40B4-BE49-F238E27FC236}">
              <a16:creationId xmlns:a16="http://schemas.microsoft.com/office/drawing/2014/main" id="{1C4300C8-5892-487D-BE15-F834C37BDBFE}"/>
            </a:ext>
          </a:extLst>
        </xdr:cNvPr>
        <xdr:cNvSpPr/>
      </xdr:nvSpPr>
      <xdr:spPr>
        <a:xfrm>
          <a:off x="180975" y="768985"/>
          <a:ext cx="152400" cy="122966"/>
        </a:xfrm>
        <a:prstGeom prst="lef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2</xdr:col>
      <xdr:colOff>0</xdr:colOff>
      <xdr:row>3</xdr:row>
      <xdr:rowOff>88900</xdr:rowOff>
    </xdr:from>
    <xdr:to>
      <xdr:col>2</xdr:col>
      <xdr:colOff>155762</xdr:colOff>
      <xdr:row>4</xdr:row>
      <xdr:rowOff>19461</xdr:rowOff>
    </xdr:to>
    <xdr:sp macro="" textlink="">
      <xdr:nvSpPr>
        <xdr:cNvPr id="4" name="ArrowSheetNext">
          <a:hlinkClick xmlns:r="http://schemas.openxmlformats.org/officeDocument/2006/relationships" r:id="rId3" tooltip="Next Sheet"/>
          <a:extLst>
            <a:ext uri="{FF2B5EF4-FFF2-40B4-BE49-F238E27FC236}">
              <a16:creationId xmlns:a16="http://schemas.microsoft.com/office/drawing/2014/main" id="{35BEDED0-B52A-4067-91F2-EF69472721F0}"/>
            </a:ext>
          </a:extLst>
        </xdr:cNvPr>
        <xdr:cNvSpPr/>
      </xdr:nvSpPr>
      <xdr:spPr>
        <a:xfrm>
          <a:off x="361950" y="768985"/>
          <a:ext cx="155762" cy="122966"/>
        </a:xfrm>
        <a:prstGeom prst="righ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7620</xdr:rowOff>
    </xdr:from>
    <xdr:to>
      <xdr:col>4</xdr:col>
      <xdr:colOff>1236821</xdr:colOff>
      <xdr:row>6</xdr:row>
      <xdr:rowOff>135065</xdr:rowOff>
    </xdr:to>
    <xdr:pic>
      <xdr:nvPicPr>
        <xdr:cNvPr id="2" name="CompanyLogo">
          <a:extLst>
            <a:ext uri="{FF2B5EF4-FFF2-40B4-BE49-F238E27FC236}">
              <a16:creationId xmlns:a16="http://schemas.microsoft.com/office/drawing/2014/main" id="{7650E598-F5EE-4AA3-9E72-80374EA2A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31520"/>
          <a:ext cx="1817846" cy="4932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123190</xdr:rowOff>
    </xdr:from>
    <xdr:to>
      <xdr:col>1</xdr:col>
      <xdr:colOff>152400</xdr:colOff>
      <xdr:row>16</xdr:row>
      <xdr:rowOff>45085</xdr:rowOff>
    </xdr:to>
    <xdr:sp macro="" textlink="">
      <xdr:nvSpPr>
        <xdr:cNvPr id="4" name="ArrowSheetPrevious">
          <a:hlinkClick xmlns:r="http://schemas.openxmlformats.org/officeDocument/2006/relationships" r:id="rId2" tooltip="Previous Sheet"/>
          <a:extLst>
            <a:ext uri="{FF2B5EF4-FFF2-40B4-BE49-F238E27FC236}">
              <a16:creationId xmlns:a16="http://schemas.microsoft.com/office/drawing/2014/main" id="{D592E165-0569-48D7-974A-629C6F8A2A0E}"/>
            </a:ext>
          </a:extLst>
        </xdr:cNvPr>
        <xdr:cNvSpPr/>
      </xdr:nvSpPr>
      <xdr:spPr>
        <a:xfrm>
          <a:off x="190500" y="2990215"/>
          <a:ext cx="152400" cy="100965"/>
        </a:xfrm>
        <a:prstGeom prst="lef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2</xdr:col>
      <xdr:colOff>0</xdr:colOff>
      <xdr:row>15</xdr:row>
      <xdr:rowOff>123190</xdr:rowOff>
    </xdr:from>
    <xdr:to>
      <xdr:col>2</xdr:col>
      <xdr:colOff>152400</xdr:colOff>
      <xdr:row>16</xdr:row>
      <xdr:rowOff>45085</xdr:rowOff>
    </xdr:to>
    <xdr:sp macro="" textlink="">
      <xdr:nvSpPr>
        <xdr:cNvPr id="5" name="ArrowSheetNext">
          <a:hlinkClick xmlns:r="http://schemas.openxmlformats.org/officeDocument/2006/relationships" r:id="rId3" tooltip="Next Sheet"/>
          <a:extLst>
            <a:ext uri="{FF2B5EF4-FFF2-40B4-BE49-F238E27FC236}">
              <a16:creationId xmlns:a16="http://schemas.microsoft.com/office/drawing/2014/main" id="{78ECDFE1-E1B5-4498-BD2F-C8036D807920}"/>
            </a:ext>
          </a:extLst>
        </xdr:cNvPr>
        <xdr:cNvSpPr/>
      </xdr:nvSpPr>
      <xdr:spPr>
        <a:xfrm>
          <a:off x="381000" y="2990215"/>
          <a:ext cx="152400" cy="100965"/>
        </a:xfrm>
        <a:prstGeom prst="righ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50800</xdr:rowOff>
    </xdr:from>
    <xdr:to>
      <xdr:col>0</xdr:col>
      <xdr:colOff>114300</xdr:colOff>
      <xdr:row>3</xdr:row>
      <xdr:rowOff>205740</xdr:rowOff>
    </xdr:to>
    <xdr:sp macro="" textlink="">
      <xdr:nvSpPr>
        <xdr:cNvPr id="2" name="ArrowSheetTop">
          <a:hlinkClick xmlns:r="http://schemas.openxmlformats.org/officeDocument/2006/relationships" r:id="rId1" tooltip="Top of Sheet"/>
          <a:extLst>
            <a:ext uri="{FF2B5EF4-FFF2-40B4-BE49-F238E27FC236}">
              <a16:creationId xmlns:a16="http://schemas.microsoft.com/office/drawing/2014/main" id="{616ADE45-E29B-46A4-ADB6-E3C400F2C776}"/>
            </a:ext>
          </a:extLst>
        </xdr:cNvPr>
        <xdr:cNvSpPr>
          <a:spLocks noChangeAspect="1"/>
        </xdr:cNvSpPr>
      </xdr:nvSpPr>
      <xdr:spPr>
        <a:xfrm>
          <a:off x="0" y="730885"/>
          <a:ext cx="114300" cy="151130"/>
        </a:xfrm>
        <a:prstGeom prst="up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0</xdr:colOff>
      <xdr:row>3</xdr:row>
      <xdr:rowOff>88900</xdr:rowOff>
    </xdr:from>
    <xdr:to>
      <xdr:col>1</xdr:col>
      <xdr:colOff>152400</xdr:colOff>
      <xdr:row>3</xdr:row>
      <xdr:rowOff>205740</xdr:rowOff>
    </xdr:to>
    <xdr:sp macro="" textlink="">
      <xdr:nvSpPr>
        <xdr:cNvPr id="3" name="ArrowSheetPrevious">
          <a:hlinkClick xmlns:r="http://schemas.openxmlformats.org/officeDocument/2006/relationships" r:id="rId2" tooltip="Previous Sheet"/>
          <a:extLst>
            <a:ext uri="{FF2B5EF4-FFF2-40B4-BE49-F238E27FC236}">
              <a16:creationId xmlns:a16="http://schemas.microsoft.com/office/drawing/2014/main" id="{E78537C7-2794-40A2-94D6-B2E3B4425D84}"/>
            </a:ext>
          </a:extLst>
        </xdr:cNvPr>
        <xdr:cNvSpPr/>
      </xdr:nvSpPr>
      <xdr:spPr>
        <a:xfrm>
          <a:off x="180975" y="768985"/>
          <a:ext cx="152400" cy="113030"/>
        </a:xfrm>
        <a:prstGeom prst="lef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2</xdr:col>
      <xdr:colOff>0</xdr:colOff>
      <xdr:row>3</xdr:row>
      <xdr:rowOff>88900</xdr:rowOff>
    </xdr:from>
    <xdr:to>
      <xdr:col>2</xdr:col>
      <xdr:colOff>152400</xdr:colOff>
      <xdr:row>3</xdr:row>
      <xdr:rowOff>205740</xdr:rowOff>
    </xdr:to>
    <xdr:sp macro="" textlink="">
      <xdr:nvSpPr>
        <xdr:cNvPr id="4" name="ArrowSheetNext">
          <a:hlinkClick xmlns:r="http://schemas.openxmlformats.org/officeDocument/2006/relationships" r:id="rId3" tooltip="Next Sheet"/>
          <a:extLst>
            <a:ext uri="{FF2B5EF4-FFF2-40B4-BE49-F238E27FC236}">
              <a16:creationId xmlns:a16="http://schemas.microsoft.com/office/drawing/2014/main" id="{C2763CF2-1981-48EF-BFE2-4008C3C469F8}"/>
            </a:ext>
          </a:extLst>
        </xdr:cNvPr>
        <xdr:cNvSpPr/>
      </xdr:nvSpPr>
      <xdr:spPr>
        <a:xfrm>
          <a:off x="361950" y="768985"/>
          <a:ext cx="152400" cy="113030"/>
        </a:xfrm>
        <a:prstGeom prst="righ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50800</xdr:rowOff>
    </xdr:from>
    <xdr:to>
      <xdr:col>0</xdr:col>
      <xdr:colOff>114300</xdr:colOff>
      <xdr:row>4</xdr:row>
      <xdr:rowOff>20320</xdr:rowOff>
    </xdr:to>
    <xdr:sp macro="" textlink="">
      <xdr:nvSpPr>
        <xdr:cNvPr id="2" name="ArrowSheetTop">
          <a:hlinkClick xmlns:r="http://schemas.openxmlformats.org/officeDocument/2006/relationships" r:id="rId1" tooltip="Top of Sheet"/>
          <a:extLst>
            <a:ext uri="{FF2B5EF4-FFF2-40B4-BE49-F238E27FC236}">
              <a16:creationId xmlns:a16="http://schemas.microsoft.com/office/drawing/2014/main" id="{87C4B5EB-BE7E-48B7-BE73-D51B26DAB501}"/>
            </a:ext>
          </a:extLst>
        </xdr:cNvPr>
        <xdr:cNvSpPr>
          <a:spLocks noChangeAspect="1"/>
        </xdr:cNvSpPr>
      </xdr:nvSpPr>
      <xdr:spPr>
        <a:xfrm>
          <a:off x="0" y="740410"/>
          <a:ext cx="114300" cy="156210"/>
        </a:xfrm>
        <a:prstGeom prst="up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0</xdr:colOff>
      <xdr:row>3</xdr:row>
      <xdr:rowOff>88900</xdr:rowOff>
    </xdr:from>
    <xdr:to>
      <xdr:col>1</xdr:col>
      <xdr:colOff>152400</xdr:colOff>
      <xdr:row>4</xdr:row>
      <xdr:rowOff>20320</xdr:rowOff>
    </xdr:to>
    <xdr:sp macro="" textlink="">
      <xdr:nvSpPr>
        <xdr:cNvPr id="3" name="ArrowSheetPrevious">
          <a:hlinkClick xmlns:r="http://schemas.openxmlformats.org/officeDocument/2006/relationships" r:id="rId2" tooltip="Previous Sheet"/>
          <a:extLst>
            <a:ext uri="{FF2B5EF4-FFF2-40B4-BE49-F238E27FC236}">
              <a16:creationId xmlns:a16="http://schemas.microsoft.com/office/drawing/2014/main" id="{37F431C2-AF0A-4A17-9C38-D7C44C2BEECE}"/>
            </a:ext>
          </a:extLst>
        </xdr:cNvPr>
        <xdr:cNvSpPr/>
      </xdr:nvSpPr>
      <xdr:spPr>
        <a:xfrm>
          <a:off x="180975" y="778510"/>
          <a:ext cx="152400" cy="118110"/>
        </a:xfrm>
        <a:prstGeom prst="lef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2</xdr:col>
      <xdr:colOff>0</xdr:colOff>
      <xdr:row>3</xdr:row>
      <xdr:rowOff>88900</xdr:rowOff>
    </xdr:from>
    <xdr:to>
      <xdr:col>2</xdr:col>
      <xdr:colOff>152400</xdr:colOff>
      <xdr:row>4</xdr:row>
      <xdr:rowOff>20320</xdr:rowOff>
    </xdr:to>
    <xdr:sp macro="" textlink="">
      <xdr:nvSpPr>
        <xdr:cNvPr id="4" name="ArrowSheetNext">
          <a:hlinkClick xmlns:r="http://schemas.openxmlformats.org/officeDocument/2006/relationships" r:id="rId3" tooltip="Next Sheet"/>
          <a:extLst>
            <a:ext uri="{FF2B5EF4-FFF2-40B4-BE49-F238E27FC236}">
              <a16:creationId xmlns:a16="http://schemas.microsoft.com/office/drawing/2014/main" id="{6A83E870-24B2-4C78-A89C-16805BA66D51}"/>
            </a:ext>
          </a:extLst>
        </xdr:cNvPr>
        <xdr:cNvSpPr/>
      </xdr:nvSpPr>
      <xdr:spPr>
        <a:xfrm>
          <a:off x="361950" y="778510"/>
          <a:ext cx="152400" cy="118110"/>
        </a:xfrm>
        <a:prstGeom prst="righ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52705</xdr:rowOff>
    </xdr:from>
    <xdr:to>
      <xdr:col>0</xdr:col>
      <xdr:colOff>114300</xdr:colOff>
      <xdr:row>4</xdr:row>
      <xdr:rowOff>16510</xdr:rowOff>
    </xdr:to>
    <xdr:sp macro="" textlink="">
      <xdr:nvSpPr>
        <xdr:cNvPr id="2" name="ArrowSheetTop">
          <a:hlinkClick xmlns:r="http://schemas.openxmlformats.org/officeDocument/2006/relationships" r:id="rId1" tooltip="Top of Sheet"/>
          <a:extLst>
            <a:ext uri="{FF2B5EF4-FFF2-40B4-BE49-F238E27FC236}">
              <a16:creationId xmlns:a16="http://schemas.microsoft.com/office/drawing/2014/main" id="{D38285DF-0601-40E2-83DE-A986354C42A4}"/>
            </a:ext>
          </a:extLst>
        </xdr:cNvPr>
        <xdr:cNvSpPr>
          <a:spLocks noChangeAspect="1"/>
        </xdr:cNvSpPr>
      </xdr:nvSpPr>
      <xdr:spPr>
        <a:xfrm>
          <a:off x="0" y="728980"/>
          <a:ext cx="114300" cy="152400"/>
        </a:xfrm>
        <a:prstGeom prst="up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7620</xdr:rowOff>
    </xdr:from>
    <xdr:to>
      <xdr:col>4</xdr:col>
      <xdr:colOff>1236821</xdr:colOff>
      <xdr:row>6</xdr:row>
      <xdr:rowOff>135065</xdr:rowOff>
    </xdr:to>
    <xdr:pic>
      <xdr:nvPicPr>
        <xdr:cNvPr id="2" name="CompanyLogo">
          <a:extLst>
            <a:ext uri="{FF2B5EF4-FFF2-40B4-BE49-F238E27FC236}">
              <a16:creationId xmlns:a16="http://schemas.microsoft.com/office/drawing/2014/main" id="{CC6ECB68-1EF9-4BC8-A21F-D9ECF7421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31520"/>
          <a:ext cx="1817846" cy="4932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123190</xdr:rowOff>
    </xdr:from>
    <xdr:to>
      <xdr:col>1</xdr:col>
      <xdr:colOff>152400</xdr:colOff>
      <xdr:row>16</xdr:row>
      <xdr:rowOff>45085</xdr:rowOff>
    </xdr:to>
    <xdr:sp macro="" textlink="">
      <xdr:nvSpPr>
        <xdr:cNvPr id="4" name="ArrowSheetPrevious">
          <a:hlinkClick xmlns:r="http://schemas.openxmlformats.org/officeDocument/2006/relationships" r:id="rId2" tooltip="Previous Sheet"/>
          <a:extLst>
            <a:ext uri="{FF2B5EF4-FFF2-40B4-BE49-F238E27FC236}">
              <a16:creationId xmlns:a16="http://schemas.microsoft.com/office/drawing/2014/main" id="{343FC1FC-B277-4334-B14B-2DBE2F379664}"/>
            </a:ext>
          </a:extLst>
        </xdr:cNvPr>
        <xdr:cNvSpPr/>
      </xdr:nvSpPr>
      <xdr:spPr>
        <a:xfrm>
          <a:off x="190500" y="2990215"/>
          <a:ext cx="152400" cy="100965"/>
        </a:xfrm>
        <a:prstGeom prst="lef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2</xdr:col>
      <xdr:colOff>0</xdr:colOff>
      <xdr:row>15</xdr:row>
      <xdr:rowOff>123190</xdr:rowOff>
    </xdr:from>
    <xdr:to>
      <xdr:col>2</xdr:col>
      <xdr:colOff>152400</xdr:colOff>
      <xdr:row>16</xdr:row>
      <xdr:rowOff>45085</xdr:rowOff>
    </xdr:to>
    <xdr:sp macro="" textlink="">
      <xdr:nvSpPr>
        <xdr:cNvPr id="5" name="ArrowSheetNext">
          <a:hlinkClick xmlns:r="http://schemas.openxmlformats.org/officeDocument/2006/relationships" r:id="rId3" tooltip="Next Sheet"/>
          <a:extLst>
            <a:ext uri="{FF2B5EF4-FFF2-40B4-BE49-F238E27FC236}">
              <a16:creationId xmlns:a16="http://schemas.microsoft.com/office/drawing/2014/main" id="{D0A6DD78-AF4E-4595-840F-58AD16DEC135}"/>
            </a:ext>
          </a:extLst>
        </xdr:cNvPr>
        <xdr:cNvSpPr/>
      </xdr:nvSpPr>
      <xdr:spPr>
        <a:xfrm>
          <a:off x="381000" y="2990215"/>
          <a:ext cx="152400" cy="100965"/>
        </a:xfrm>
        <a:prstGeom prst="righ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52705</xdr:rowOff>
    </xdr:from>
    <xdr:to>
      <xdr:col>0</xdr:col>
      <xdr:colOff>114300</xdr:colOff>
      <xdr:row>4</xdr:row>
      <xdr:rowOff>20320</xdr:rowOff>
    </xdr:to>
    <xdr:sp macro="" textlink="">
      <xdr:nvSpPr>
        <xdr:cNvPr id="2" name="ArrowSheetTop">
          <a:hlinkClick xmlns:r="http://schemas.openxmlformats.org/officeDocument/2006/relationships" r:id="rId1" tooltip="Top of Sheet"/>
          <a:extLst>
            <a:ext uri="{FF2B5EF4-FFF2-40B4-BE49-F238E27FC236}">
              <a16:creationId xmlns:a16="http://schemas.microsoft.com/office/drawing/2014/main" id="{2D2CBA24-7F9B-44AD-8C2D-EBF1479A4C31}"/>
            </a:ext>
          </a:extLst>
        </xdr:cNvPr>
        <xdr:cNvSpPr>
          <a:spLocks noChangeAspect="1"/>
        </xdr:cNvSpPr>
      </xdr:nvSpPr>
      <xdr:spPr>
        <a:xfrm>
          <a:off x="0" y="728980"/>
          <a:ext cx="114300" cy="152400"/>
        </a:xfrm>
        <a:prstGeom prst="up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0</xdr:colOff>
      <xdr:row>3</xdr:row>
      <xdr:rowOff>90805</xdr:rowOff>
    </xdr:from>
    <xdr:to>
      <xdr:col>1</xdr:col>
      <xdr:colOff>152400</xdr:colOff>
      <xdr:row>4</xdr:row>
      <xdr:rowOff>20320</xdr:rowOff>
    </xdr:to>
    <xdr:sp macro="" textlink="">
      <xdr:nvSpPr>
        <xdr:cNvPr id="3" name="ArrowSheetPrevious">
          <a:hlinkClick xmlns:r="http://schemas.openxmlformats.org/officeDocument/2006/relationships" r:id="rId2" tooltip="Previous Sheet"/>
          <a:extLst>
            <a:ext uri="{FF2B5EF4-FFF2-40B4-BE49-F238E27FC236}">
              <a16:creationId xmlns:a16="http://schemas.microsoft.com/office/drawing/2014/main" id="{0B0444A1-B585-4311-8A23-E11F76A5FE80}"/>
            </a:ext>
          </a:extLst>
        </xdr:cNvPr>
        <xdr:cNvSpPr/>
      </xdr:nvSpPr>
      <xdr:spPr>
        <a:xfrm>
          <a:off x="190500" y="767080"/>
          <a:ext cx="152400" cy="114300"/>
        </a:xfrm>
        <a:prstGeom prst="lef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2</xdr:col>
      <xdr:colOff>0</xdr:colOff>
      <xdr:row>3</xdr:row>
      <xdr:rowOff>90805</xdr:rowOff>
    </xdr:from>
    <xdr:to>
      <xdr:col>2</xdr:col>
      <xdr:colOff>152400</xdr:colOff>
      <xdr:row>4</xdr:row>
      <xdr:rowOff>20320</xdr:rowOff>
    </xdr:to>
    <xdr:sp macro="" textlink="">
      <xdr:nvSpPr>
        <xdr:cNvPr id="4" name="ArrowSheetNext">
          <a:hlinkClick xmlns:r="http://schemas.openxmlformats.org/officeDocument/2006/relationships" r:id="rId3" tooltip="Next Sheet"/>
          <a:extLst>
            <a:ext uri="{FF2B5EF4-FFF2-40B4-BE49-F238E27FC236}">
              <a16:creationId xmlns:a16="http://schemas.microsoft.com/office/drawing/2014/main" id="{E365EB73-7CB8-4CFC-8482-A8C27D298BA2}"/>
            </a:ext>
          </a:extLst>
        </xdr:cNvPr>
        <xdr:cNvSpPr/>
      </xdr:nvSpPr>
      <xdr:spPr>
        <a:xfrm>
          <a:off x="381000" y="767080"/>
          <a:ext cx="152400" cy="114300"/>
        </a:xfrm>
        <a:prstGeom prst="righ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50800</xdr:rowOff>
    </xdr:from>
    <xdr:to>
      <xdr:col>0</xdr:col>
      <xdr:colOff>114300</xdr:colOff>
      <xdr:row>4</xdr:row>
      <xdr:rowOff>20320</xdr:rowOff>
    </xdr:to>
    <xdr:sp macro="" textlink="">
      <xdr:nvSpPr>
        <xdr:cNvPr id="2" name="ArrowSheetTop">
          <a:hlinkClick xmlns:r="http://schemas.openxmlformats.org/officeDocument/2006/relationships" r:id="rId1" tooltip="Top of Sheet"/>
          <a:extLst>
            <a:ext uri="{FF2B5EF4-FFF2-40B4-BE49-F238E27FC236}">
              <a16:creationId xmlns:a16="http://schemas.microsoft.com/office/drawing/2014/main" id="{54BDE60E-50D9-43CC-B1C2-FE74D78ABCF5}"/>
            </a:ext>
          </a:extLst>
        </xdr:cNvPr>
        <xdr:cNvSpPr>
          <a:spLocks noChangeAspect="1"/>
        </xdr:cNvSpPr>
      </xdr:nvSpPr>
      <xdr:spPr>
        <a:xfrm>
          <a:off x="0" y="730885"/>
          <a:ext cx="114300" cy="161925"/>
        </a:xfrm>
        <a:prstGeom prst="up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0</xdr:colOff>
      <xdr:row>3</xdr:row>
      <xdr:rowOff>88900</xdr:rowOff>
    </xdr:from>
    <xdr:to>
      <xdr:col>1</xdr:col>
      <xdr:colOff>152400</xdr:colOff>
      <xdr:row>4</xdr:row>
      <xdr:rowOff>20320</xdr:rowOff>
    </xdr:to>
    <xdr:sp macro="" textlink="">
      <xdr:nvSpPr>
        <xdr:cNvPr id="3" name="ArrowSheetPrevious">
          <a:hlinkClick xmlns:r="http://schemas.openxmlformats.org/officeDocument/2006/relationships" r:id="rId2" tooltip="Previous Sheet"/>
          <a:extLst>
            <a:ext uri="{FF2B5EF4-FFF2-40B4-BE49-F238E27FC236}">
              <a16:creationId xmlns:a16="http://schemas.microsoft.com/office/drawing/2014/main" id="{98A3895A-B9B8-419C-B84F-5D1D7B056E73}"/>
            </a:ext>
          </a:extLst>
        </xdr:cNvPr>
        <xdr:cNvSpPr/>
      </xdr:nvSpPr>
      <xdr:spPr>
        <a:xfrm>
          <a:off x="180975" y="768985"/>
          <a:ext cx="152400" cy="123825"/>
        </a:xfrm>
        <a:prstGeom prst="lef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2</xdr:col>
      <xdr:colOff>0</xdr:colOff>
      <xdr:row>3</xdr:row>
      <xdr:rowOff>88900</xdr:rowOff>
    </xdr:from>
    <xdr:to>
      <xdr:col>2</xdr:col>
      <xdr:colOff>152400</xdr:colOff>
      <xdr:row>4</xdr:row>
      <xdr:rowOff>20320</xdr:rowOff>
    </xdr:to>
    <xdr:sp macro="" textlink="">
      <xdr:nvSpPr>
        <xdr:cNvPr id="4" name="ArrowSheetNext">
          <a:hlinkClick xmlns:r="http://schemas.openxmlformats.org/officeDocument/2006/relationships" r:id="rId3" tooltip="Next Sheet"/>
          <a:extLst>
            <a:ext uri="{FF2B5EF4-FFF2-40B4-BE49-F238E27FC236}">
              <a16:creationId xmlns:a16="http://schemas.microsoft.com/office/drawing/2014/main" id="{2147365C-E440-44F5-AACF-0242D215A117}"/>
            </a:ext>
          </a:extLst>
        </xdr:cNvPr>
        <xdr:cNvSpPr/>
      </xdr:nvSpPr>
      <xdr:spPr>
        <a:xfrm>
          <a:off x="361950" y="768985"/>
          <a:ext cx="152400" cy="123825"/>
        </a:xfrm>
        <a:prstGeom prst="righ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9</xdr:col>
      <xdr:colOff>1134482</xdr:colOff>
      <xdr:row>11</xdr:row>
      <xdr:rowOff>24094</xdr:rowOff>
    </xdr:from>
    <xdr:to>
      <xdr:col>23</xdr:col>
      <xdr:colOff>280146</xdr:colOff>
      <xdr:row>42</xdr:row>
      <xdr:rowOff>16697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E64FAA1-7CA1-4CB4-8E71-2AF0772227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50800</xdr:rowOff>
    </xdr:from>
    <xdr:to>
      <xdr:col>0</xdr:col>
      <xdr:colOff>114300</xdr:colOff>
      <xdr:row>4</xdr:row>
      <xdr:rowOff>17780</xdr:rowOff>
    </xdr:to>
    <xdr:sp macro="" textlink="">
      <xdr:nvSpPr>
        <xdr:cNvPr id="2" name="ArrowSheetTop">
          <a:hlinkClick xmlns:r="http://schemas.openxmlformats.org/officeDocument/2006/relationships" r:id="rId1" tooltip="Top of Sheet"/>
          <a:extLst>
            <a:ext uri="{FF2B5EF4-FFF2-40B4-BE49-F238E27FC236}">
              <a16:creationId xmlns:a16="http://schemas.microsoft.com/office/drawing/2014/main" id="{ADCA4AB6-348C-41C9-A1C0-8CD72C5C15DE}"/>
            </a:ext>
          </a:extLst>
        </xdr:cNvPr>
        <xdr:cNvSpPr>
          <a:spLocks noChangeAspect="1"/>
        </xdr:cNvSpPr>
      </xdr:nvSpPr>
      <xdr:spPr>
        <a:xfrm>
          <a:off x="0" y="730885"/>
          <a:ext cx="114300" cy="167005"/>
        </a:xfrm>
        <a:prstGeom prst="up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0</xdr:colOff>
      <xdr:row>3</xdr:row>
      <xdr:rowOff>88900</xdr:rowOff>
    </xdr:from>
    <xdr:to>
      <xdr:col>1</xdr:col>
      <xdr:colOff>152400</xdr:colOff>
      <xdr:row>4</xdr:row>
      <xdr:rowOff>19461</xdr:rowOff>
    </xdr:to>
    <xdr:sp macro="" textlink="">
      <xdr:nvSpPr>
        <xdr:cNvPr id="3" name="ArrowSheetPrevious">
          <a:hlinkClick xmlns:r="http://schemas.openxmlformats.org/officeDocument/2006/relationships" r:id="rId2" tooltip="Previous Sheet"/>
          <a:extLst>
            <a:ext uri="{FF2B5EF4-FFF2-40B4-BE49-F238E27FC236}">
              <a16:creationId xmlns:a16="http://schemas.microsoft.com/office/drawing/2014/main" id="{6C462115-25F4-40BB-942F-52D22BC32F96}"/>
            </a:ext>
          </a:extLst>
        </xdr:cNvPr>
        <xdr:cNvSpPr/>
      </xdr:nvSpPr>
      <xdr:spPr>
        <a:xfrm>
          <a:off x="180975" y="768985"/>
          <a:ext cx="152400" cy="122966"/>
        </a:xfrm>
        <a:prstGeom prst="lef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2</xdr:col>
      <xdr:colOff>0</xdr:colOff>
      <xdr:row>3</xdr:row>
      <xdr:rowOff>88900</xdr:rowOff>
    </xdr:from>
    <xdr:to>
      <xdr:col>2</xdr:col>
      <xdr:colOff>155762</xdr:colOff>
      <xdr:row>4</xdr:row>
      <xdr:rowOff>19461</xdr:rowOff>
    </xdr:to>
    <xdr:sp macro="" textlink="">
      <xdr:nvSpPr>
        <xdr:cNvPr id="4" name="ArrowSheetNext">
          <a:hlinkClick xmlns:r="http://schemas.openxmlformats.org/officeDocument/2006/relationships" r:id="rId3" tooltip="Next Sheet"/>
          <a:extLst>
            <a:ext uri="{FF2B5EF4-FFF2-40B4-BE49-F238E27FC236}">
              <a16:creationId xmlns:a16="http://schemas.microsoft.com/office/drawing/2014/main" id="{807DA0AF-A4B9-4780-8E24-AAF8A8A77848}"/>
            </a:ext>
          </a:extLst>
        </xdr:cNvPr>
        <xdr:cNvSpPr/>
      </xdr:nvSpPr>
      <xdr:spPr>
        <a:xfrm>
          <a:off x="361950" y="768985"/>
          <a:ext cx="155762" cy="122966"/>
        </a:xfrm>
        <a:prstGeom prst="righ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9</xdr:col>
      <xdr:colOff>363855</xdr:colOff>
      <xdr:row>1</xdr:row>
      <xdr:rowOff>38100</xdr:rowOff>
    </xdr:from>
    <xdr:to>
      <xdr:col>17</xdr:col>
      <xdr:colOff>177165</xdr:colOff>
      <xdr:row>28</xdr:row>
      <xdr:rowOff>169768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24CCA7B-8E0B-46EF-B348-44E22FB46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50800</xdr:rowOff>
    </xdr:from>
    <xdr:to>
      <xdr:col>0</xdr:col>
      <xdr:colOff>114300</xdr:colOff>
      <xdr:row>4</xdr:row>
      <xdr:rowOff>17780</xdr:rowOff>
    </xdr:to>
    <xdr:sp macro="" textlink="">
      <xdr:nvSpPr>
        <xdr:cNvPr id="2" name="ArrowSheetTop">
          <a:hlinkClick xmlns:r="http://schemas.openxmlformats.org/officeDocument/2006/relationships" r:id="rId1" tooltip="Top of Sheet"/>
          <a:extLst>
            <a:ext uri="{FF2B5EF4-FFF2-40B4-BE49-F238E27FC236}">
              <a16:creationId xmlns:a16="http://schemas.microsoft.com/office/drawing/2014/main" id="{BD2E61C6-C998-4A56-A424-B07FDCA753D5}"/>
            </a:ext>
          </a:extLst>
        </xdr:cNvPr>
        <xdr:cNvSpPr>
          <a:spLocks noChangeAspect="1"/>
        </xdr:cNvSpPr>
      </xdr:nvSpPr>
      <xdr:spPr>
        <a:xfrm>
          <a:off x="0" y="730885"/>
          <a:ext cx="114300" cy="167005"/>
        </a:xfrm>
        <a:prstGeom prst="up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0</xdr:colOff>
      <xdr:row>3</xdr:row>
      <xdr:rowOff>88900</xdr:rowOff>
    </xdr:from>
    <xdr:to>
      <xdr:col>1</xdr:col>
      <xdr:colOff>152400</xdr:colOff>
      <xdr:row>4</xdr:row>
      <xdr:rowOff>19461</xdr:rowOff>
    </xdr:to>
    <xdr:sp macro="" textlink="">
      <xdr:nvSpPr>
        <xdr:cNvPr id="3" name="ArrowSheetPrevious">
          <a:hlinkClick xmlns:r="http://schemas.openxmlformats.org/officeDocument/2006/relationships" r:id="rId2" tooltip="Previous Sheet"/>
          <a:extLst>
            <a:ext uri="{FF2B5EF4-FFF2-40B4-BE49-F238E27FC236}">
              <a16:creationId xmlns:a16="http://schemas.microsoft.com/office/drawing/2014/main" id="{7B072F60-BB7E-4A73-BD9F-0E4D45903F74}"/>
            </a:ext>
          </a:extLst>
        </xdr:cNvPr>
        <xdr:cNvSpPr/>
      </xdr:nvSpPr>
      <xdr:spPr>
        <a:xfrm>
          <a:off x="180975" y="768985"/>
          <a:ext cx="152400" cy="122966"/>
        </a:xfrm>
        <a:prstGeom prst="lef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2</xdr:col>
      <xdr:colOff>0</xdr:colOff>
      <xdr:row>3</xdr:row>
      <xdr:rowOff>88900</xdr:rowOff>
    </xdr:from>
    <xdr:to>
      <xdr:col>2</xdr:col>
      <xdr:colOff>155762</xdr:colOff>
      <xdr:row>4</xdr:row>
      <xdr:rowOff>19461</xdr:rowOff>
    </xdr:to>
    <xdr:sp macro="" textlink="">
      <xdr:nvSpPr>
        <xdr:cNvPr id="4" name="ArrowSheetNext">
          <a:hlinkClick xmlns:r="http://schemas.openxmlformats.org/officeDocument/2006/relationships" r:id="rId3" tooltip="Next Sheet"/>
          <a:extLst>
            <a:ext uri="{FF2B5EF4-FFF2-40B4-BE49-F238E27FC236}">
              <a16:creationId xmlns:a16="http://schemas.microsoft.com/office/drawing/2014/main" id="{1B2F566E-CFFC-4155-9AFF-C37951296B49}"/>
            </a:ext>
          </a:extLst>
        </xdr:cNvPr>
        <xdr:cNvSpPr/>
      </xdr:nvSpPr>
      <xdr:spPr>
        <a:xfrm>
          <a:off x="361950" y="768985"/>
          <a:ext cx="155762" cy="122966"/>
        </a:xfrm>
        <a:prstGeom prst="righ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9</xdr:col>
      <xdr:colOff>571500</xdr:colOff>
      <xdr:row>7</xdr:row>
      <xdr:rowOff>47625</xdr:rowOff>
    </xdr:from>
    <xdr:to>
      <xdr:col>18</xdr:col>
      <xdr:colOff>600074</xdr:colOff>
      <xdr:row>26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E94B569-4F72-4A17-B3B0-C04643D7F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7620</xdr:rowOff>
    </xdr:from>
    <xdr:to>
      <xdr:col>4</xdr:col>
      <xdr:colOff>1236821</xdr:colOff>
      <xdr:row>6</xdr:row>
      <xdr:rowOff>135065</xdr:rowOff>
    </xdr:to>
    <xdr:pic>
      <xdr:nvPicPr>
        <xdr:cNvPr id="2" name="CompanyLogo">
          <a:extLst>
            <a:ext uri="{FF2B5EF4-FFF2-40B4-BE49-F238E27FC236}">
              <a16:creationId xmlns:a16="http://schemas.microsoft.com/office/drawing/2014/main" id="{327C4DFF-2983-463B-9A04-7ED2F2604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31520"/>
          <a:ext cx="1817846" cy="4932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123190</xdr:rowOff>
    </xdr:from>
    <xdr:to>
      <xdr:col>1</xdr:col>
      <xdr:colOff>152400</xdr:colOff>
      <xdr:row>16</xdr:row>
      <xdr:rowOff>45085</xdr:rowOff>
    </xdr:to>
    <xdr:sp macro="" textlink="">
      <xdr:nvSpPr>
        <xdr:cNvPr id="4" name="ArrowSheetPrevious">
          <a:hlinkClick xmlns:r="http://schemas.openxmlformats.org/officeDocument/2006/relationships" r:id="rId2" tooltip="Previous Sheet"/>
          <a:extLst>
            <a:ext uri="{FF2B5EF4-FFF2-40B4-BE49-F238E27FC236}">
              <a16:creationId xmlns:a16="http://schemas.microsoft.com/office/drawing/2014/main" id="{4CB9EEA1-391A-425C-B8C1-BD352C0EF170}"/>
            </a:ext>
          </a:extLst>
        </xdr:cNvPr>
        <xdr:cNvSpPr/>
      </xdr:nvSpPr>
      <xdr:spPr>
        <a:xfrm>
          <a:off x="190500" y="2990215"/>
          <a:ext cx="152400" cy="100965"/>
        </a:xfrm>
        <a:prstGeom prst="lef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2</xdr:col>
      <xdr:colOff>0</xdr:colOff>
      <xdr:row>15</xdr:row>
      <xdr:rowOff>123190</xdr:rowOff>
    </xdr:from>
    <xdr:to>
      <xdr:col>2</xdr:col>
      <xdr:colOff>152400</xdr:colOff>
      <xdr:row>16</xdr:row>
      <xdr:rowOff>45085</xdr:rowOff>
    </xdr:to>
    <xdr:sp macro="" textlink="">
      <xdr:nvSpPr>
        <xdr:cNvPr id="5" name="ArrowSheetNext">
          <a:hlinkClick xmlns:r="http://schemas.openxmlformats.org/officeDocument/2006/relationships" r:id="rId3" tooltip="Next Sheet"/>
          <a:extLst>
            <a:ext uri="{FF2B5EF4-FFF2-40B4-BE49-F238E27FC236}">
              <a16:creationId xmlns:a16="http://schemas.microsoft.com/office/drawing/2014/main" id="{BCFAEFC9-5753-4F86-B2DC-0DA21A02C69C}"/>
            </a:ext>
          </a:extLst>
        </xdr:cNvPr>
        <xdr:cNvSpPr/>
      </xdr:nvSpPr>
      <xdr:spPr>
        <a:xfrm>
          <a:off x="381000" y="2990215"/>
          <a:ext cx="152400" cy="100965"/>
        </a:xfrm>
        <a:prstGeom prst="righ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50800</xdr:rowOff>
    </xdr:from>
    <xdr:to>
      <xdr:col>0</xdr:col>
      <xdr:colOff>114300</xdr:colOff>
      <xdr:row>3</xdr:row>
      <xdr:rowOff>205740</xdr:rowOff>
    </xdr:to>
    <xdr:sp macro="" textlink="">
      <xdr:nvSpPr>
        <xdr:cNvPr id="2" name="ArrowSheetTop">
          <a:hlinkClick xmlns:r="http://schemas.openxmlformats.org/officeDocument/2006/relationships" r:id="rId1" tooltip="Top of Sheet"/>
          <a:extLst>
            <a:ext uri="{FF2B5EF4-FFF2-40B4-BE49-F238E27FC236}">
              <a16:creationId xmlns:a16="http://schemas.microsoft.com/office/drawing/2014/main" id="{A44979E6-76D4-4A33-8887-774D2283202E}"/>
            </a:ext>
          </a:extLst>
        </xdr:cNvPr>
        <xdr:cNvSpPr>
          <a:spLocks noChangeAspect="1"/>
        </xdr:cNvSpPr>
      </xdr:nvSpPr>
      <xdr:spPr>
        <a:xfrm>
          <a:off x="0" y="730885"/>
          <a:ext cx="114300" cy="154940"/>
        </a:xfrm>
        <a:prstGeom prst="up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0</xdr:colOff>
      <xdr:row>3</xdr:row>
      <xdr:rowOff>88900</xdr:rowOff>
    </xdr:from>
    <xdr:to>
      <xdr:col>1</xdr:col>
      <xdr:colOff>152400</xdr:colOff>
      <xdr:row>3</xdr:row>
      <xdr:rowOff>205740</xdr:rowOff>
    </xdr:to>
    <xdr:sp macro="" textlink="">
      <xdr:nvSpPr>
        <xdr:cNvPr id="3" name="ArrowSheetPrevious">
          <a:hlinkClick xmlns:r="http://schemas.openxmlformats.org/officeDocument/2006/relationships" r:id="rId2" tooltip="Previous Sheet"/>
          <a:extLst>
            <a:ext uri="{FF2B5EF4-FFF2-40B4-BE49-F238E27FC236}">
              <a16:creationId xmlns:a16="http://schemas.microsoft.com/office/drawing/2014/main" id="{5400CDB3-42F7-47F0-B80E-4D4E2A1A9A8F}"/>
            </a:ext>
          </a:extLst>
        </xdr:cNvPr>
        <xdr:cNvSpPr/>
      </xdr:nvSpPr>
      <xdr:spPr>
        <a:xfrm>
          <a:off x="180975" y="768985"/>
          <a:ext cx="152400" cy="116840"/>
        </a:xfrm>
        <a:prstGeom prst="lef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2</xdr:col>
      <xdr:colOff>0</xdr:colOff>
      <xdr:row>3</xdr:row>
      <xdr:rowOff>88900</xdr:rowOff>
    </xdr:from>
    <xdr:to>
      <xdr:col>2</xdr:col>
      <xdr:colOff>152400</xdr:colOff>
      <xdr:row>3</xdr:row>
      <xdr:rowOff>205740</xdr:rowOff>
    </xdr:to>
    <xdr:sp macro="" textlink="">
      <xdr:nvSpPr>
        <xdr:cNvPr id="4" name="ArrowSheetNext">
          <a:hlinkClick xmlns:r="http://schemas.openxmlformats.org/officeDocument/2006/relationships" r:id="rId3" tooltip="Next Sheet"/>
          <a:extLst>
            <a:ext uri="{FF2B5EF4-FFF2-40B4-BE49-F238E27FC236}">
              <a16:creationId xmlns:a16="http://schemas.microsoft.com/office/drawing/2014/main" id="{035F5661-7079-4E31-A764-FE1A934C5146}"/>
            </a:ext>
          </a:extLst>
        </xdr:cNvPr>
        <xdr:cNvSpPr/>
      </xdr:nvSpPr>
      <xdr:spPr>
        <a:xfrm>
          <a:off x="361950" y="768985"/>
          <a:ext cx="152400" cy="116840"/>
        </a:xfrm>
        <a:prstGeom prst="rightArrow">
          <a:avLst/>
        </a:prstGeom>
        <a:solidFill>
          <a:srgbClr val="99336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b_PROJETS%20COURANTS\19-40_RI_EERMC-Potential%20Study\4_Work-In-Progress\3-Demand_Response\4-DR%20Model\2-DR_Model_Program\Detailed_Results_R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ver"/>
      <sheetName val="_Contents"/>
      <sheetName val="Notes"/>
      <sheetName val="Inputs_General"/>
      <sheetName val="Inputs_Measure"/>
      <sheetName val="Results_Overview"/>
      <sheetName val="Results_Overview_OLD"/>
      <sheetName val="Results_Year"/>
      <sheetName val="Results_Costs"/>
      <sheetName val="Results_SC"/>
      <sheetName val="Scenario_1"/>
      <sheetName val="Scenario_2"/>
      <sheetName val="Scenario_3"/>
      <sheetName val="Summary_SC"/>
      <sheetName val="Summary_Measures_Scn_1"/>
      <sheetName val="Top10_Measure_Scn_1"/>
      <sheetName val="Summary_Measures_Scn_2"/>
      <sheetName val="Top10_Measure_Scn_2"/>
      <sheetName val="Summary_Measures_Scn_3"/>
      <sheetName val="Top10_Measure_Scn_3"/>
      <sheetName val="Detailed_Results_SC"/>
      <sheetName val="Program"/>
      <sheetName val="Potential_Scenario_1"/>
      <sheetName val="Potential_Scenario_2"/>
      <sheetName val="Potential_Scenario_3"/>
      <sheetName val="Incentive_Analysis"/>
      <sheetName val="Combined_Study_ME"/>
      <sheetName val="Avoided_Costs_SC"/>
      <sheetName val="Avoided_cost"/>
      <sheetName val="Other_Benefits"/>
      <sheetName val="Import_SC"/>
      <sheetName val="Common_LU"/>
      <sheetName val="Adoption_Curves_SMB"/>
      <sheetName val="Adoption_Curves_Res"/>
      <sheetName val="Import_Scn1_LU"/>
      <sheetName val="Import_Scn2_LU"/>
      <sheetName val="Import_Scn3_LU"/>
      <sheetName val="AC_LU"/>
      <sheetName val="PivotTables"/>
      <sheetName val="Export_SC"/>
      <sheetName val="Measure_Potential"/>
      <sheetName val="Measure_Costs"/>
      <sheetName val="Measure_RI Test"/>
    </sheetNames>
    <sheetDataSet>
      <sheetData sheetId="0"/>
      <sheetData sheetId="1"/>
      <sheetData sheetId="2"/>
      <sheetData sheetId="3">
        <row r="19">
          <cell r="O19">
            <v>0.2</v>
          </cell>
          <cell r="Q19">
            <v>0.4</v>
          </cell>
        </row>
        <row r="20">
          <cell r="O20">
            <v>0.35</v>
          </cell>
          <cell r="Q20">
            <v>0.3</v>
          </cell>
        </row>
        <row r="21">
          <cell r="O21">
            <v>0.45</v>
          </cell>
          <cell r="Q21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8">
          <cell r="G8">
            <v>8.3499999999999998E-3</v>
          </cell>
        </row>
      </sheetData>
      <sheetData sheetId="29">
        <row r="9">
          <cell r="F9">
            <v>0.83</v>
          </cell>
        </row>
        <row r="10">
          <cell r="F10">
            <v>2.19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Dunsky 2020">
    <a:dk1>
      <a:sysClr val="windowText" lastClr="000000"/>
    </a:dk1>
    <a:lt1>
      <a:srgbClr val="FFFFFF"/>
    </a:lt1>
    <a:dk2>
      <a:srgbClr val="2B2929"/>
    </a:dk2>
    <a:lt2>
      <a:srgbClr val="FFFFFF"/>
    </a:lt2>
    <a:accent1>
      <a:srgbClr val="013766"/>
    </a:accent1>
    <a:accent2>
      <a:srgbClr val="3F9793"/>
    </a:accent2>
    <a:accent3>
      <a:srgbClr val="00B050"/>
    </a:accent3>
    <a:accent4>
      <a:srgbClr val="FFC000"/>
    </a:accent4>
    <a:accent5>
      <a:srgbClr val="FF9933"/>
    </a:accent5>
    <a:accent6>
      <a:srgbClr val="FF5B11"/>
    </a:accent6>
    <a:hlink>
      <a:srgbClr val="3F9793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6A978-AC05-4C63-9E3D-00FA35FA0CA0}">
  <sheetPr>
    <tabColor rgb="FF003766"/>
  </sheetPr>
  <dimension ref="B9:E22"/>
  <sheetViews>
    <sheetView showGridLines="0" tabSelected="1" zoomScale="80" zoomScaleNormal="80" workbookViewId="0">
      <selection activeCell="P11" sqref="P11"/>
    </sheetView>
  </sheetViews>
  <sheetFormatPr defaultRowHeight="14.4" x14ac:dyDescent="0.3"/>
  <cols>
    <col min="1" max="4" width="2.6640625" customWidth="1"/>
    <col min="5" max="5" width="20.6640625" customWidth="1"/>
  </cols>
  <sheetData>
    <row r="9" spans="2:5" ht="21" x14ac:dyDescent="0.4">
      <c r="B9" s="1" t="s">
        <v>0</v>
      </c>
    </row>
    <row r="14" spans="2:5" ht="18" x14ac:dyDescent="0.35">
      <c r="B14" s="3" t="s">
        <v>1</v>
      </c>
    </row>
    <row r="15" spans="2:5" x14ac:dyDescent="0.3">
      <c r="B15" s="154" t="str">
        <f ca="1">HYPERLINK("#"&amp;CELL("address", _Contents!B3 ), "Go to Table of Contents")</f>
        <v>Go to Table of Contents</v>
      </c>
      <c r="C15" s="154"/>
      <c r="D15" s="154"/>
      <c r="E15" s="154"/>
    </row>
    <row r="17" spans="2:2" x14ac:dyDescent="0.3">
      <c r="B17" s="5" t="s">
        <v>2</v>
      </c>
    </row>
    <row r="18" spans="2:2" x14ac:dyDescent="0.3">
      <c r="B18" s="5" t="s">
        <v>220</v>
      </c>
    </row>
    <row r="22" spans="2:2" x14ac:dyDescent="0.3">
      <c r="B22" s="5"/>
    </row>
  </sheetData>
  <mergeCells count="1">
    <mergeCell ref="B15:E1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493DB-973C-497B-8566-144542533AAE}">
  <sheetPr codeName="Sheet35"/>
  <dimension ref="B1:AA182"/>
  <sheetViews>
    <sheetView workbookViewId="0">
      <selection activeCell="J26" sqref="J26"/>
    </sheetView>
  </sheetViews>
  <sheetFormatPr defaultColWidth="9.109375" defaultRowHeight="15.6" x14ac:dyDescent="0.3"/>
  <cols>
    <col min="1" max="1" width="2.6640625" style="10" customWidth="1"/>
    <col min="2" max="2" width="2.6640625" style="14" customWidth="1"/>
    <col min="3" max="3" width="2.6640625" style="8" customWidth="1"/>
    <col min="4" max="4" width="6.5546875" style="9" customWidth="1"/>
    <col min="5" max="5" width="10" style="10" bestFit="1" customWidth="1"/>
    <col min="6" max="6" width="18" style="10" customWidth="1"/>
    <col min="7" max="7" width="35.6640625" style="10" customWidth="1"/>
    <col min="8" max="8" width="26.33203125" style="10" customWidth="1"/>
    <col min="9" max="9" width="36.44140625" style="10" customWidth="1"/>
    <col min="10" max="15" width="19.33203125" style="11" customWidth="1"/>
    <col min="16" max="27" width="18.33203125" style="11" customWidth="1"/>
    <col min="28" max="16384" width="9.109375" style="10"/>
  </cols>
  <sheetData>
    <row r="1" spans="2:27" ht="21" x14ac:dyDescent="0.4">
      <c r="B1" s="7" t="s">
        <v>115</v>
      </c>
    </row>
    <row r="2" spans="2:27" ht="18" x14ac:dyDescent="0.35">
      <c r="B2" s="12" t="str">
        <f>_Cover!B14</f>
        <v>NH DR Potential Study Outputs_Cover</v>
      </c>
    </row>
    <row r="3" spans="2:27" ht="14.4" x14ac:dyDescent="0.3">
      <c r="B3" s="155" t="str">
        <f ca="1">HYPERLINK("#"&amp;CELL("address", _Contents!B3 ), "Go to Table of Contents")</f>
        <v>Go to Table of Contents</v>
      </c>
      <c r="C3" s="156"/>
      <c r="D3" s="156"/>
      <c r="J3" s="13">
        <v>2021</v>
      </c>
      <c r="K3" s="13">
        <v>2021</v>
      </c>
      <c r="L3" s="13">
        <v>2021</v>
      </c>
      <c r="M3" s="13">
        <v>2021</v>
      </c>
      <c r="N3" s="13">
        <v>2021</v>
      </c>
      <c r="O3" s="13">
        <v>2021</v>
      </c>
      <c r="P3" s="13">
        <v>2022</v>
      </c>
      <c r="Q3" s="13">
        <v>2022</v>
      </c>
      <c r="R3" s="13">
        <v>2022</v>
      </c>
      <c r="S3" s="13">
        <v>2022</v>
      </c>
      <c r="T3" s="13">
        <v>2022</v>
      </c>
      <c r="U3" s="13">
        <v>2022</v>
      </c>
      <c r="V3" s="13">
        <v>2023</v>
      </c>
      <c r="W3" s="13">
        <v>2023</v>
      </c>
      <c r="X3" s="13">
        <v>2023</v>
      </c>
      <c r="Y3" s="13">
        <v>2023</v>
      </c>
      <c r="Z3" s="13">
        <v>2023</v>
      </c>
      <c r="AA3" s="13">
        <v>2023</v>
      </c>
    </row>
    <row r="4" spans="2:27" ht="54" customHeight="1" x14ac:dyDescent="0.3">
      <c r="E4" s="15" t="s">
        <v>73</v>
      </c>
      <c r="F4" s="15" t="s">
        <v>19</v>
      </c>
      <c r="G4" s="15" t="s">
        <v>18</v>
      </c>
      <c r="H4" s="15" t="s">
        <v>20</v>
      </c>
      <c r="I4" s="15" t="s">
        <v>74</v>
      </c>
      <c r="J4" s="17" t="s">
        <v>116</v>
      </c>
      <c r="K4" s="17" t="s">
        <v>116</v>
      </c>
      <c r="L4" s="17" t="s">
        <v>116</v>
      </c>
      <c r="M4" s="22" t="s">
        <v>117</v>
      </c>
      <c r="N4" s="22" t="s">
        <v>117</v>
      </c>
      <c r="O4" s="22" t="s">
        <v>117</v>
      </c>
      <c r="P4" s="17" t="s">
        <v>116</v>
      </c>
      <c r="Q4" s="17" t="s">
        <v>116</v>
      </c>
      <c r="R4" s="17" t="s">
        <v>116</v>
      </c>
      <c r="S4" s="22" t="s">
        <v>117</v>
      </c>
      <c r="T4" s="22" t="s">
        <v>117</v>
      </c>
      <c r="U4" s="22" t="s">
        <v>117</v>
      </c>
      <c r="V4" s="17" t="s">
        <v>116</v>
      </c>
      <c r="W4" s="17" t="s">
        <v>116</v>
      </c>
      <c r="X4" s="17" t="s">
        <v>116</v>
      </c>
      <c r="Y4" s="22" t="s">
        <v>117</v>
      </c>
      <c r="Z4" s="22" t="s">
        <v>117</v>
      </c>
      <c r="AA4" s="22" t="s">
        <v>117</v>
      </c>
    </row>
    <row r="5" spans="2:27" ht="21.6" customHeight="1" x14ac:dyDescent="0.3">
      <c r="E5" s="15"/>
      <c r="F5" s="15"/>
      <c r="G5" s="15"/>
      <c r="H5" s="15"/>
      <c r="I5" s="15"/>
      <c r="J5" s="17" t="s">
        <v>79</v>
      </c>
      <c r="K5" s="17" t="s">
        <v>80</v>
      </c>
      <c r="L5" s="17" t="s">
        <v>81</v>
      </c>
      <c r="M5" s="17" t="s">
        <v>79</v>
      </c>
      <c r="N5" s="17" t="s">
        <v>80</v>
      </c>
      <c r="O5" s="17" t="s">
        <v>81</v>
      </c>
      <c r="P5" s="17" t="s">
        <v>79</v>
      </c>
      <c r="Q5" s="17" t="s">
        <v>80</v>
      </c>
      <c r="R5" s="17" t="s">
        <v>81</v>
      </c>
      <c r="S5" s="17" t="s">
        <v>79</v>
      </c>
      <c r="T5" s="17" t="s">
        <v>80</v>
      </c>
      <c r="U5" s="17" t="s">
        <v>81</v>
      </c>
      <c r="V5" s="17" t="s">
        <v>79</v>
      </c>
      <c r="W5" s="17" t="s">
        <v>80</v>
      </c>
      <c r="X5" s="17" t="s">
        <v>81</v>
      </c>
      <c r="Y5" s="17" t="s">
        <v>79</v>
      </c>
      <c r="Z5" s="17" t="s">
        <v>80</v>
      </c>
      <c r="AA5" s="17" t="s">
        <v>81</v>
      </c>
    </row>
    <row r="6" spans="2:27" x14ac:dyDescent="0.3">
      <c r="E6" s="18">
        <v>101001.14</v>
      </c>
      <c r="F6" s="19" t="s">
        <v>42</v>
      </c>
      <c r="G6" s="19" t="s">
        <v>82</v>
      </c>
      <c r="H6" s="19" t="s">
        <v>83</v>
      </c>
      <c r="I6" s="19" t="s">
        <v>84</v>
      </c>
      <c r="J6" s="105">
        <v>0</v>
      </c>
      <c r="K6" s="105">
        <v>47375</v>
      </c>
      <c r="L6" s="105">
        <v>47375</v>
      </c>
      <c r="M6" s="105">
        <v>0</v>
      </c>
      <c r="N6" s="105">
        <v>0</v>
      </c>
      <c r="O6" s="105">
        <v>0</v>
      </c>
      <c r="P6" s="105">
        <v>0</v>
      </c>
      <c r="Q6" s="105">
        <v>82906.25</v>
      </c>
      <c r="R6" s="105">
        <v>82906.25</v>
      </c>
      <c r="S6" s="105">
        <v>0</v>
      </c>
      <c r="T6" s="105">
        <v>0</v>
      </c>
      <c r="U6" s="105">
        <v>0</v>
      </c>
      <c r="V6" s="105">
        <v>0</v>
      </c>
      <c r="W6" s="105">
        <v>106593.75</v>
      </c>
      <c r="X6" s="105">
        <v>106593.75</v>
      </c>
      <c r="Y6" s="105">
        <v>0</v>
      </c>
      <c r="Z6" s="105">
        <v>0</v>
      </c>
      <c r="AA6" s="105">
        <v>0</v>
      </c>
    </row>
    <row r="7" spans="2:27" x14ac:dyDescent="0.3">
      <c r="E7" s="18">
        <v>101001.15</v>
      </c>
      <c r="F7" s="19" t="s">
        <v>42</v>
      </c>
      <c r="G7" s="19" t="s">
        <v>82</v>
      </c>
      <c r="H7" s="19" t="s">
        <v>85</v>
      </c>
      <c r="I7" s="19" t="s">
        <v>84</v>
      </c>
      <c r="J7" s="105">
        <v>0</v>
      </c>
      <c r="K7" s="105">
        <v>3815</v>
      </c>
      <c r="L7" s="105">
        <v>3815</v>
      </c>
      <c r="M7" s="105">
        <v>0</v>
      </c>
      <c r="N7" s="105">
        <v>0</v>
      </c>
      <c r="O7" s="105">
        <v>0</v>
      </c>
      <c r="P7" s="105">
        <v>0</v>
      </c>
      <c r="Q7" s="105">
        <v>6676.25</v>
      </c>
      <c r="R7" s="105">
        <v>6676.25</v>
      </c>
      <c r="S7" s="105">
        <v>0</v>
      </c>
      <c r="T7" s="105">
        <v>0</v>
      </c>
      <c r="U7" s="105">
        <v>0</v>
      </c>
      <c r="V7" s="105">
        <v>0</v>
      </c>
      <c r="W7" s="105">
        <v>8583.75</v>
      </c>
      <c r="X7" s="105">
        <v>8583.75</v>
      </c>
      <c r="Y7" s="105">
        <v>0</v>
      </c>
      <c r="Z7" s="105">
        <v>0</v>
      </c>
      <c r="AA7" s="105">
        <v>0</v>
      </c>
    </row>
    <row r="8" spans="2:27" x14ac:dyDescent="0.3">
      <c r="E8" s="18">
        <v>101001.16</v>
      </c>
      <c r="F8" s="19" t="s">
        <v>42</v>
      </c>
      <c r="G8" s="19" t="s">
        <v>82</v>
      </c>
      <c r="H8" s="19" t="s">
        <v>86</v>
      </c>
      <c r="I8" s="19" t="s">
        <v>84</v>
      </c>
      <c r="J8" s="105">
        <v>0</v>
      </c>
      <c r="K8" s="105">
        <v>15860.000000000002</v>
      </c>
      <c r="L8" s="105">
        <v>15860.000000000002</v>
      </c>
      <c r="M8" s="105">
        <v>0</v>
      </c>
      <c r="N8" s="105">
        <v>0</v>
      </c>
      <c r="O8" s="105">
        <v>0</v>
      </c>
      <c r="P8" s="105">
        <v>0</v>
      </c>
      <c r="Q8" s="105">
        <v>27754.999999999996</v>
      </c>
      <c r="R8" s="105">
        <v>27754.999999999996</v>
      </c>
      <c r="S8" s="105">
        <v>0</v>
      </c>
      <c r="T8" s="105">
        <v>0</v>
      </c>
      <c r="U8" s="105">
        <v>0</v>
      </c>
      <c r="V8" s="105">
        <v>0</v>
      </c>
      <c r="W8" s="105">
        <v>35685</v>
      </c>
      <c r="X8" s="105">
        <v>35685</v>
      </c>
      <c r="Y8" s="105">
        <v>0</v>
      </c>
      <c r="Z8" s="105">
        <v>0</v>
      </c>
      <c r="AA8" s="105">
        <v>0</v>
      </c>
    </row>
    <row r="9" spans="2:27" x14ac:dyDescent="0.3">
      <c r="E9" s="18">
        <v>101002.14</v>
      </c>
      <c r="F9" s="19" t="s">
        <v>42</v>
      </c>
      <c r="G9" s="19" t="s">
        <v>87</v>
      </c>
      <c r="H9" s="19" t="s">
        <v>83</v>
      </c>
      <c r="I9" s="19" t="s">
        <v>88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  <c r="X9" s="105">
        <v>0</v>
      </c>
      <c r="Y9" s="105">
        <v>0</v>
      </c>
      <c r="Z9" s="105">
        <v>0</v>
      </c>
      <c r="AA9" s="105">
        <v>0</v>
      </c>
    </row>
    <row r="10" spans="2:27" x14ac:dyDescent="0.3">
      <c r="E10" s="18">
        <v>101002.15</v>
      </c>
      <c r="F10" s="19" t="s">
        <v>42</v>
      </c>
      <c r="G10" s="19" t="s">
        <v>87</v>
      </c>
      <c r="H10" s="19" t="s">
        <v>85</v>
      </c>
      <c r="I10" s="19" t="s">
        <v>88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  <c r="Y10" s="105">
        <v>0</v>
      </c>
      <c r="Z10" s="105">
        <v>0</v>
      </c>
      <c r="AA10" s="105">
        <v>0</v>
      </c>
    </row>
    <row r="11" spans="2:27" x14ac:dyDescent="0.3">
      <c r="E11" s="18">
        <v>101002.16</v>
      </c>
      <c r="F11" s="19" t="s">
        <v>42</v>
      </c>
      <c r="G11" s="19" t="s">
        <v>87</v>
      </c>
      <c r="H11" s="19" t="s">
        <v>86</v>
      </c>
      <c r="I11" s="19" t="s">
        <v>88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</row>
    <row r="12" spans="2:27" x14ac:dyDescent="0.3">
      <c r="E12" s="18">
        <v>101006.14</v>
      </c>
      <c r="F12" s="19" t="s">
        <v>42</v>
      </c>
      <c r="G12" s="19" t="s">
        <v>89</v>
      </c>
      <c r="H12" s="19" t="s">
        <v>83</v>
      </c>
      <c r="I12" s="19" t="s">
        <v>84</v>
      </c>
      <c r="J12" s="105">
        <v>0</v>
      </c>
      <c r="K12" s="105">
        <v>7685.0000000000009</v>
      </c>
      <c r="L12" s="105">
        <v>7685.0000000000009</v>
      </c>
      <c r="M12" s="105">
        <v>0</v>
      </c>
      <c r="N12" s="105">
        <v>0</v>
      </c>
      <c r="O12" s="105">
        <v>0</v>
      </c>
      <c r="P12" s="105">
        <v>0</v>
      </c>
      <c r="Q12" s="105">
        <v>13448.749999999998</v>
      </c>
      <c r="R12" s="105">
        <v>13448.749999999998</v>
      </c>
      <c r="S12" s="105">
        <v>0</v>
      </c>
      <c r="T12" s="105">
        <v>0</v>
      </c>
      <c r="U12" s="105">
        <v>0</v>
      </c>
      <c r="V12" s="105">
        <v>0</v>
      </c>
      <c r="W12" s="105">
        <v>17291.25</v>
      </c>
      <c r="X12" s="105">
        <v>17291.25</v>
      </c>
      <c r="Y12" s="105">
        <v>0</v>
      </c>
      <c r="Z12" s="105">
        <v>0</v>
      </c>
      <c r="AA12" s="105">
        <v>0</v>
      </c>
    </row>
    <row r="13" spans="2:27" x14ac:dyDescent="0.3">
      <c r="E13" s="18">
        <v>101006.15</v>
      </c>
      <c r="F13" s="19" t="s">
        <v>42</v>
      </c>
      <c r="G13" s="19" t="s">
        <v>89</v>
      </c>
      <c r="H13" s="19" t="s">
        <v>85</v>
      </c>
      <c r="I13" s="19" t="s">
        <v>84</v>
      </c>
      <c r="J13" s="105">
        <v>0</v>
      </c>
      <c r="K13" s="105">
        <v>570</v>
      </c>
      <c r="L13" s="105">
        <v>570</v>
      </c>
      <c r="M13" s="105">
        <v>0</v>
      </c>
      <c r="N13" s="105">
        <v>0</v>
      </c>
      <c r="O13" s="105">
        <v>0</v>
      </c>
      <c r="P13" s="105">
        <v>0</v>
      </c>
      <c r="Q13" s="105">
        <v>997.5</v>
      </c>
      <c r="R13" s="105">
        <v>997.5</v>
      </c>
      <c r="S13" s="105">
        <v>0</v>
      </c>
      <c r="T13" s="105">
        <v>0</v>
      </c>
      <c r="U13" s="105">
        <v>0</v>
      </c>
      <c r="V13" s="105">
        <v>0</v>
      </c>
      <c r="W13" s="105">
        <v>1282.5</v>
      </c>
      <c r="X13" s="105">
        <v>1282.5</v>
      </c>
      <c r="Y13" s="105">
        <v>0</v>
      </c>
      <c r="Z13" s="105">
        <v>0</v>
      </c>
      <c r="AA13" s="105">
        <v>0</v>
      </c>
    </row>
    <row r="14" spans="2:27" x14ac:dyDescent="0.3">
      <c r="E14" s="18">
        <v>101006.16</v>
      </c>
      <c r="F14" s="19" t="s">
        <v>42</v>
      </c>
      <c r="G14" s="19" t="s">
        <v>89</v>
      </c>
      <c r="H14" s="19" t="s">
        <v>86</v>
      </c>
      <c r="I14" s="19" t="s">
        <v>84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</row>
    <row r="15" spans="2:27" x14ac:dyDescent="0.3">
      <c r="E15" s="18">
        <v>101003.14</v>
      </c>
      <c r="F15" s="19" t="s">
        <v>42</v>
      </c>
      <c r="G15" s="19" t="s">
        <v>90</v>
      </c>
      <c r="H15" s="19" t="s">
        <v>83</v>
      </c>
      <c r="I15" s="19" t="s">
        <v>84</v>
      </c>
      <c r="J15" s="105">
        <v>0</v>
      </c>
      <c r="K15" s="105">
        <v>4280</v>
      </c>
      <c r="L15" s="105">
        <v>4690.0000000000009</v>
      </c>
      <c r="M15" s="105">
        <v>0</v>
      </c>
      <c r="N15" s="105">
        <v>2568.0000000000005</v>
      </c>
      <c r="O15" s="105">
        <v>5628.0000000000009</v>
      </c>
      <c r="P15" s="105">
        <v>0</v>
      </c>
      <c r="Q15" s="105">
        <v>7489.9999999999991</v>
      </c>
      <c r="R15" s="105">
        <v>8207.4999999999982</v>
      </c>
      <c r="S15" s="105">
        <v>0</v>
      </c>
      <c r="T15" s="105">
        <v>4493.9999999999991</v>
      </c>
      <c r="U15" s="105">
        <v>9848.9999999999982</v>
      </c>
      <c r="V15" s="105">
        <v>0</v>
      </c>
      <c r="W15" s="105">
        <v>9630</v>
      </c>
      <c r="X15" s="105">
        <v>10552.5</v>
      </c>
      <c r="Y15" s="105">
        <v>0</v>
      </c>
      <c r="Z15" s="105">
        <v>5778</v>
      </c>
      <c r="AA15" s="105">
        <v>12663</v>
      </c>
    </row>
    <row r="16" spans="2:27" x14ac:dyDescent="0.3">
      <c r="E16" s="18">
        <v>101004.14</v>
      </c>
      <c r="F16" s="19" t="s">
        <v>42</v>
      </c>
      <c r="G16" s="19" t="s">
        <v>91</v>
      </c>
      <c r="H16" s="19" t="s">
        <v>83</v>
      </c>
      <c r="I16" s="19" t="s">
        <v>88</v>
      </c>
      <c r="J16" s="105">
        <v>0</v>
      </c>
      <c r="K16" s="105">
        <v>321692.79999999999</v>
      </c>
      <c r="L16" s="105">
        <v>357975.2</v>
      </c>
      <c r="M16" s="105">
        <v>0</v>
      </c>
      <c r="N16" s="105">
        <v>23088</v>
      </c>
      <c r="O16" s="105">
        <v>51384.000000000007</v>
      </c>
      <c r="P16" s="105">
        <v>0</v>
      </c>
      <c r="Q16" s="105">
        <v>562962.4</v>
      </c>
      <c r="R16" s="105">
        <v>626456.6</v>
      </c>
      <c r="S16" s="105">
        <v>0</v>
      </c>
      <c r="T16" s="105">
        <v>40404</v>
      </c>
      <c r="U16" s="105">
        <v>89921.999999999985</v>
      </c>
      <c r="V16" s="105">
        <v>0</v>
      </c>
      <c r="W16" s="105">
        <v>723808.8</v>
      </c>
      <c r="X16" s="105">
        <v>805444.20000000007</v>
      </c>
      <c r="Y16" s="105">
        <v>0</v>
      </c>
      <c r="Z16" s="105">
        <v>51948.000000000007</v>
      </c>
      <c r="AA16" s="105">
        <v>115614</v>
      </c>
    </row>
    <row r="17" spans="5:27" x14ac:dyDescent="0.3">
      <c r="E17" s="18">
        <v>101005.14</v>
      </c>
      <c r="F17" s="19" t="s">
        <v>42</v>
      </c>
      <c r="G17" s="19" t="s">
        <v>92</v>
      </c>
      <c r="H17" s="19" t="s">
        <v>83</v>
      </c>
      <c r="I17" s="19" t="s">
        <v>88</v>
      </c>
      <c r="J17" s="105">
        <v>0</v>
      </c>
      <c r="K17" s="105">
        <v>207530.33600000004</v>
      </c>
      <c r="L17" s="105">
        <v>230936.82400000005</v>
      </c>
      <c r="M17" s="105">
        <v>0</v>
      </c>
      <c r="N17" s="105">
        <v>11544</v>
      </c>
      <c r="O17" s="105">
        <v>25692.000000000004</v>
      </c>
      <c r="P17" s="105">
        <v>0</v>
      </c>
      <c r="Q17" s="105">
        <v>363178.08800000005</v>
      </c>
      <c r="R17" s="105">
        <v>404139.44199999998</v>
      </c>
      <c r="S17" s="105">
        <v>0</v>
      </c>
      <c r="T17" s="105">
        <v>20202</v>
      </c>
      <c r="U17" s="105">
        <v>44960.999999999993</v>
      </c>
      <c r="V17" s="105">
        <v>0</v>
      </c>
      <c r="W17" s="105">
        <v>466943.25600000005</v>
      </c>
      <c r="X17" s="105">
        <v>519607.85400000005</v>
      </c>
      <c r="Y17" s="105">
        <v>0</v>
      </c>
      <c r="Z17" s="105">
        <v>25974.000000000004</v>
      </c>
      <c r="AA17" s="105">
        <v>57807</v>
      </c>
    </row>
    <row r="18" spans="5:27" x14ac:dyDescent="0.3">
      <c r="E18" s="18">
        <v>201019.09</v>
      </c>
      <c r="F18" s="19" t="s">
        <v>23</v>
      </c>
      <c r="G18" s="19" t="s">
        <v>93</v>
      </c>
      <c r="H18" s="19" t="s">
        <v>32</v>
      </c>
      <c r="I18" s="19" t="s">
        <v>94</v>
      </c>
      <c r="J18" s="105">
        <v>0</v>
      </c>
      <c r="K18" s="105">
        <v>78694</v>
      </c>
      <c r="L18" s="105">
        <v>81760</v>
      </c>
      <c r="M18" s="105">
        <v>0</v>
      </c>
      <c r="N18" s="105">
        <v>1540</v>
      </c>
      <c r="O18" s="105">
        <v>2400</v>
      </c>
      <c r="P18" s="105">
        <v>0</v>
      </c>
      <c r="Q18" s="105">
        <v>137714.5</v>
      </c>
      <c r="R18" s="105">
        <v>143080</v>
      </c>
      <c r="S18" s="105">
        <v>0</v>
      </c>
      <c r="T18" s="105">
        <v>2695</v>
      </c>
      <c r="U18" s="105">
        <v>4200</v>
      </c>
      <c r="V18" s="105">
        <v>0</v>
      </c>
      <c r="W18" s="105">
        <v>177061.5</v>
      </c>
      <c r="X18" s="105">
        <v>183960</v>
      </c>
      <c r="Y18" s="105">
        <v>0</v>
      </c>
      <c r="Z18" s="105">
        <v>3465</v>
      </c>
      <c r="AA18" s="105">
        <v>5400</v>
      </c>
    </row>
    <row r="19" spans="5:27" x14ac:dyDescent="0.3">
      <c r="E19" s="18">
        <v>102008.14</v>
      </c>
      <c r="F19" s="19" t="s">
        <v>42</v>
      </c>
      <c r="G19" s="19" t="s">
        <v>95</v>
      </c>
      <c r="H19" s="19" t="s">
        <v>83</v>
      </c>
      <c r="I19" s="19" t="s">
        <v>84</v>
      </c>
      <c r="J19" s="105">
        <v>63820.000000000007</v>
      </c>
      <c r="K19" s="105">
        <v>65700</v>
      </c>
      <c r="L19" s="105">
        <v>67230</v>
      </c>
      <c r="M19" s="105">
        <v>51056</v>
      </c>
      <c r="N19" s="105">
        <v>65700</v>
      </c>
      <c r="O19" s="105">
        <v>80676.000000000015</v>
      </c>
      <c r="P19" s="105">
        <v>47865</v>
      </c>
      <c r="Q19" s="105">
        <v>49275</v>
      </c>
      <c r="R19" s="105">
        <v>50422.5</v>
      </c>
      <c r="S19" s="105">
        <v>38292</v>
      </c>
      <c r="T19" s="105">
        <v>49275</v>
      </c>
      <c r="U19" s="105">
        <v>60506.999999999993</v>
      </c>
      <c r="V19" s="105">
        <v>47865</v>
      </c>
      <c r="W19" s="105">
        <v>49275</v>
      </c>
      <c r="X19" s="105">
        <v>50422.5</v>
      </c>
      <c r="Y19" s="105">
        <v>38292</v>
      </c>
      <c r="Z19" s="105">
        <v>49275</v>
      </c>
      <c r="AA19" s="105">
        <v>60506.999999999993</v>
      </c>
    </row>
    <row r="20" spans="5:27" x14ac:dyDescent="0.3">
      <c r="E20" s="18">
        <v>102008.15</v>
      </c>
      <c r="F20" s="19" t="s">
        <v>42</v>
      </c>
      <c r="G20" s="19" t="s">
        <v>95</v>
      </c>
      <c r="H20" s="19" t="s">
        <v>85</v>
      </c>
      <c r="I20" s="19" t="s">
        <v>84</v>
      </c>
      <c r="J20" s="105">
        <v>4640.0000000000009</v>
      </c>
      <c r="K20" s="105">
        <v>4780</v>
      </c>
      <c r="L20" s="105">
        <v>4890.0000000000009</v>
      </c>
      <c r="M20" s="105">
        <v>3712.0000000000005</v>
      </c>
      <c r="N20" s="105">
        <v>4780</v>
      </c>
      <c r="O20" s="105">
        <v>5868.0000000000009</v>
      </c>
      <c r="P20" s="105">
        <v>3479.9999999999995</v>
      </c>
      <c r="Q20" s="105">
        <v>3585</v>
      </c>
      <c r="R20" s="105">
        <v>3667.4999999999995</v>
      </c>
      <c r="S20" s="105">
        <v>2784</v>
      </c>
      <c r="T20" s="105">
        <v>3585</v>
      </c>
      <c r="U20" s="105">
        <v>4401</v>
      </c>
      <c r="V20" s="105">
        <v>3479.9999999999995</v>
      </c>
      <c r="W20" s="105">
        <v>3585</v>
      </c>
      <c r="X20" s="105">
        <v>3667.4999999999995</v>
      </c>
      <c r="Y20" s="105">
        <v>2784</v>
      </c>
      <c r="Z20" s="105">
        <v>3585</v>
      </c>
      <c r="AA20" s="105">
        <v>4401</v>
      </c>
    </row>
    <row r="21" spans="5:27" x14ac:dyDescent="0.3">
      <c r="E21" s="18">
        <v>102008.16</v>
      </c>
      <c r="F21" s="19" t="s">
        <v>42</v>
      </c>
      <c r="G21" s="19" t="s">
        <v>95</v>
      </c>
      <c r="H21" s="19" t="s">
        <v>86</v>
      </c>
      <c r="I21" s="19" t="s">
        <v>84</v>
      </c>
      <c r="J21" s="105">
        <v>3610</v>
      </c>
      <c r="K21" s="105">
        <v>3720.0000000000005</v>
      </c>
      <c r="L21" s="105">
        <v>3800</v>
      </c>
      <c r="M21" s="105">
        <v>2888</v>
      </c>
      <c r="N21" s="105">
        <v>3720.0000000000005</v>
      </c>
      <c r="O21" s="105">
        <v>4560</v>
      </c>
      <c r="P21" s="105">
        <v>2707.5</v>
      </c>
      <c r="Q21" s="105">
        <v>2790</v>
      </c>
      <c r="R21" s="105">
        <v>2850</v>
      </c>
      <c r="S21" s="105">
        <v>2166</v>
      </c>
      <c r="T21" s="105">
        <v>2790</v>
      </c>
      <c r="U21" s="105">
        <v>3420</v>
      </c>
      <c r="V21" s="105">
        <v>2707.5</v>
      </c>
      <c r="W21" s="105">
        <v>2790</v>
      </c>
      <c r="X21" s="105">
        <v>2850</v>
      </c>
      <c r="Y21" s="105">
        <v>2166</v>
      </c>
      <c r="Z21" s="105">
        <v>2790</v>
      </c>
      <c r="AA21" s="105">
        <v>3420</v>
      </c>
    </row>
    <row r="22" spans="5:27" x14ac:dyDescent="0.3">
      <c r="E22" s="18">
        <v>102009.14</v>
      </c>
      <c r="F22" s="19" t="s">
        <v>42</v>
      </c>
      <c r="G22" s="19" t="s">
        <v>95</v>
      </c>
      <c r="H22" s="19" t="s">
        <v>83</v>
      </c>
      <c r="I22" s="19" t="s">
        <v>88</v>
      </c>
      <c r="J22" s="105">
        <v>0</v>
      </c>
      <c r="K22" s="105">
        <v>486484.89540000004</v>
      </c>
      <c r="L22" s="105">
        <v>486484.89540000004</v>
      </c>
      <c r="M22" s="105">
        <v>0</v>
      </c>
      <c r="N22" s="105">
        <v>43161</v>
      </c>
      <c r="O22" s="105">
        <v>43161</v>
      </c>
      <c r="P22" s="105">
        <v>0</v>
      </c>
      <c r="Q22" s="105">
        <v>851348.56695000001</v>
      </c>
      <c r="R22" s="105">
        <v>851348.56695000001</v>
      </c>
      <c r="S22" s="105">
        <v>0</v>
      </c>
      <c r="T22" s="105">
        <v>75531.75</v>
      </c>
      <c r="U22" s="105">
        <v>75531.75</v>
      </c>
      <c r="V22" s="105">
        <v>0</v>
      </c>
      <c r="W22" s="105">
        <v>1094591.01465</v>
      </c>
      <c r="X22" s="105">
        <v>1094591.01465</v>
      </c>
      <c r="Y22" s="105">
        <v>0</v>
      </c>
      <c r="Z22" s="105">
        <v>97112.250000000015</v>
      </c>
      <c r="AA22" s="105">
        <v>97112.250000000015</v>
      </c>
    </row>
    <row r="23" spans="5:27" x14ac:dyDescent="0.3">
      <c r="E23" s="18">
        <v>102009.15</v>
      </c>
      <c r="F23" s="19" t="s">
        <v>42</v>
      </c>
      <c r="G23" s="19" t="s">
        <v>95</v>
      </c>
      <c r="H23" s="19" t="s">
        <v>85</v>
      </c>
      <c r="I23" s="19" t="s">
        <v>88</v>
      </c>
      <c r="J23" s="105">
        <v>0</v>
      </c>
      <c r="K23" s="105">
        <v>59479.177799999998</v>
      </c>
      <c r="L23" s="105">
        <v>59479.177799999998</v>
      </c>
      <c r="M23" s="105">
        <v>0</v>
      </c>
      <c r="N23" s="105">
        <v>5277</v>
      </c>
      <c r="O23" s="105">
        <v>5277</v>
      </c>
      <c r="P23" s="105">
        <v>0</v>
      </c>
      <c r="Q23" s="105">
        <v>104088.56114999999</v>
      </c>
      <c r="R23" s="105">
        <v>104088.56114999999</v>
      </c>
      <c r="S23" s="105">
        <v>0</v>
      </c>
      <c r="T23" s="105">
        <v>9234.75</v>
      </c>
      <c r="U23" s="105">
        <v>9234.75</v>
      </c>
      <c r="V23" s="105">
        <v>0</v>
      </c>
      <c r="W23" s="105">
        <v>133828.15005</v>
      </c>
      <c r="X23" s="105">
        <v>133828.15005</v>
      </c>
      <c r="Y23" s="105">
        <v>0</v>
      </c>
      <c r="Z23" s="105">
        <v>11873.250000000002</v>
      </c>
      <c r="AA23" s="105">
        <v>11873.250000000002</v>
      </c>
    </row>
    <row r="24" spans="5:27" x14ac:dyDescent="0.3">
      <c r="E24" s="18">
        <v>102009.16</v>
      </c>
      <c r="F24" s="19" t="s">
        <v>42</v>
      </c>
      <c r="G24" s="19" t="s">
        <v>95</v>
      </c>
      <c r="H24" s="19" t="s">
        <v>86</v>
      </c>
      <c r="I24" s="19" t="s">
        <v>88</v>
      </c>
      <c r="J24" s="105">
        <v>0</v>
      </c>
      <c r="K24" s="105">
        <v>62488.641600000003</v>
      </c>
      <c r="L24" s="105">
        <v>62488.641600000003</v>
      </c>
      <c r="M24" s="105">
        <v>0</v>
      </c>
      <c r="N24" s="105">
        <v>5544</v>
      </c>
      <c r="O24" s="105">
        <v>5544</v>
      </c>
      <c r="P24" s="105">
        <v>0</v>
      </c>
      <c r="Q24" s="105">
        <v>109355.1228</v>
      </c>
      <c r="R24" s="105">
        <v>109355.1228</v>
      </c>
      <c r="S24" s="105">
        <v>0</v>
      </c>
      <c r="T24" s="105">
        <v>9702</v>
      </c>
      <c r="U24" s="105">
        <v>9702</v>
      </c>
      <c r="V24" s="105">
        <v>0</v>
      </c>
      <c r="W24" s="105">
        <v>140599.4436</v>
      </c>
      <c r="X24" s="105">
        <v>140599.4436</v>
      </c>
      <c r="Y24" s="105">
        <v>0</v>
      </c>
      <c r="Z24" s="105">
        <v>12474</v>
      </c>
      <c r="AA24" s="105">
        <v>12474</v>
      </c>
    </row>
    <row r="25" spans="5:27" x14ac:dyDescent="0.3">
      <c r="E25" s="18">
        <v>102011.14</v>
      </c>
      <c r="F25" s="19" t="s">
        <v>42</v>
      </c>
      <c r="G25" s="19" t="s">
        <v>96</v>
      </c>
      <c r="H25" s="19" t="s">
        <v>83</v>
      </c>
      <c r="I25" s="19" t="s">
        <v>84</v>
      </c>
      <c r="J25" s="105">
        <v>2860</v>
      </c>
      <c r="K25" s="105">
        <v>2860</v>
      </c>
      <c r="L25" s="105">
        <v>3020.0000000000005</v>
      </c>
      <c r="M25" s="105">
        <v>2288</v>
      </c>
      <c r="N25" s="105">
        <v>2288</v>
      </c>
      <c r="O25" s="105">
        <v>3624.0000000000005</v>
      </c>
      <c r="P25" s="105">
        <v>2145</v>
      </c>
      <c r="Q25" s="105">
        <v>2145</v>
      </c>
      <c r="R25" s="105">
        <v>2265</v>
      </c>
      <c r="S25" s="105">
        <v>1716</v>
      </c>
      <c r="T25" s="105">
        <v>1716</v>
      </c>
      <c r="U25" s="105">
        <v>2718</v>
      </c>
      <c r="V25" s="105">
        <v>2145</v>
      </c>
      <c r="W25" s="105">
        <v>2145</v>
      </c>
      <c r="X25" s="105">
        <v>2265</v>
      </c>
      <c r="Y25" s="105">
        <v>1716</v>
      </c>
      <c r="Z25" s="105">
        <v>1716</v>
      </c>
      <c r="AA25" s="105">
        <v>2718</v>
      </c>
    </row>
    <row r="26" spans="5:27" x14ac:dyDescent="0.3">
      <c r="E26" s="18">
        <v>102011.15</v>
      </c>
      <c r="F26" s="19" t="s">
        <v>42</v>
      </c>
      <c r="G26" s="19" t="s">
        <v>96</v>
      </c>
      <c r="H26" s="19" t="s">
        <v>85</v>
      </c>
      <c r="I26" s="19" t="s">
        <v>84</v>
      </c>
      <c r="J26" s="105">
        <v>280</v>
      </c>
      <c r="K26" s="105">
        <v>280</v>
      </c>
      <c r="L26" s="105">
        <v>300</v>
      </c>
      <c r="M26" s="105">
        <v>224.00000000000003</v>
      </c>
      <c r="N26" s="105">
        <v>224.00000000000003</v>
      </c>
      <c r="O26" s="105">
        <v>360</v>
      </c>
      <c r="P26" s="105">
        <v>210</v>
      </c>
      <c r="Q26" s="105">
        <v>210</v>
      </c>
      <c r="R26" s="105">
        <v>225</v>
      </c>
      <c r="S26" s="105">
        <v>168</v>
      </c>
      <c r="T26" s="105">
        <v>168</v>
      </c>
      <c r="U26" s="105">
        <v>270</v>
      </c>
      <c r="V26" s="105">
        <v>210</v>
      </c>
      <c r="W26" s="105">
        <v>210</v>
      </c>
      <c r="X26" s="105">
        <v>225</v>
      </c>
      <c r="Y26" s="105">
        <v>168</v>
      </c>
      <c r="Z26" s="105">
        <v>168</v>
      </c>
      <c r="AA26" s="105">
        <v>270</v>
      </c>
    </row>
    <row r="27" spans="5:27" x14ac:dyDescent="0.3">
      <c r="E27" s="18">
        <v>102011.16</v>
      </c>
      <c r="F27" s="19" t="s">
        <v>42</v>
      </c>
      <c r="G27" s="19" t="s">
        <v>96</v>
      </c>
      <c r="H27" s="19" t="s">
        <v>86</v>
      </c>
      <c r="I27" s="19" t="s">
        <v>84</v>
      </c>
      <c r="J27" s="105">
        <v>520</v>
      </c>
      <c r="K27" s="105">
        <v>520</v>
      </c>
      <c r="L27" s="105">
        <v>550</v>
      </c>
      <c r="M27" s="105">
        <v>416</v>
      </c>
      <c r="N27" s="105">
        <v>416</v>
      </c>
      <c r="O27" s="105">
        <v>660</v>
      </c>
      <c r="P27" s="105">
        <v>390</v>
      </c>
      <c r="Q27" s="105">
        <v>390</v>
      </c>
      <c r="R27" s="105">
        <v>412.5</v>
      </c>
      <c r="S27" s="105">
        <v>312</v>
      </c>
      <c r="T27" s="105">
        <v>312</v>
      </c>
      <c r="U27" s="105">
        <v>495</v>
      </c>
      <c r="V27" s="105">
        <v>390</v>
      </c>
      <c r="W27" s="105">
        <v>390</v>
      </c>
      <c r="X27" s="105">
        <v>412.5</v>
      </c>
      <c r="Y27" s="105">
        <v>312</v>
      </c>
      <c r="Z27" s="105">
        <v>312</v>
      </c>
      <c r="AA27" s="105">
        <v>495</v>
      </c>
    </row>
    <row r="28" spans="5:27" x14ac:dyDescent="0.3">
      <c r="E28" s="18">
        <v>102012.14</v>
      </c>
      <c r="F28" s="19" t="s">
        <v>42</v>
      </c>
      <c r="G28" s="19" t="s">
        <v>96</v>
      </c>
      <c r="H28" s="19" t="s">
        <v>83</v>
      </c>
      <c r="I28" s="19" t="s">
        <v>88</v>
      </c>
      <c r="J28" s="105">
        <v>0</v>
      </c>
      <c r="K28" s="105">
        <v>23264.169599999997</v>
      </c>
      <c r="L28" s="105">
        <v>24177.152999999998</v>
      </c>
      <c r="M28" s="105">
        <v>0</v>
      </c>
      <c r="N28" s="105">
        <v>1100.8</v>
      </c>
      <c r="O28" s="105">
        <v>1430</v>
      </c>
      <c r="P28" s="105">
        <v>0</v>
      </c>
      <c r="Q28" s="105">
        <v>40712.296799999996</v>
      </c>
      <c r="R28" s="105">
        <v>42310.017749999992</v>
      </c>
      <c r="S28" s="105">
        <v>0</v>
      </c>
      <c r="T28" s="105">
        <v>1926.3999999999999</v>
      </c>
      <c r="U28" s="105">
        <v>2502.4999999999995</v>
      </c>
      <c r="V28" s="105">
        <v>0</v>
      </c>
      <c r="W28" s="105">
        <v>52344.381600000001</v>
      </c>
      <c r="X28" s="105">
        <v>54398.594250000002</v>
      </c>
      <c r="Y28" s="105">
        <v>0</v>
      </c>
      <c r="Z28" s="105">
        <v>2476.8000000000002</v>
      </c>
      <c r="AA28" s="105">
        <v>3217.5</v>
      </c>
    </row>
    <row r="29" spans="5:27" x14ac:dyDescent="0.3">
      <c r="E29" s="18">
        <v>102012.15</v>
      </c>
      <c r="F29" s="19" t="s">
        <v>42</v>
      </c>
      <c r="G29" s="19" t="s">
        <v>96</v>
      </c>
      <c r="H29" s="19" t="s">
        <v>85</v>
      </c>
      <c r="I29" s="19" t="s">
        <v>88</v>
      </c>
      <c r="J29" s="105">
        <v>0</v>
      </c>
      <c r="K29" s="105">
        <v>4632.5454</v>
      </c>
      <c r="L29" s="105">
        <v>4801.6163999999999</v>
      </c>
      <c r="M29" s="105">
        <v>0</v>
      </c>
      <c r="N29" s="105">
        <v>219.20000000000002</v>
      </c>
      <c r="O29" s="105">
        <v>284</v>
      </c>
      <c r="P29" s="105">
        <v>0</v>
      </c>
      <c r="Q29" s="105">
        <v>8106.9544499999993</v>
      </c>
      <c r="R29" s="105">
        <v>8402.8287</v>
      </c>
      <c r="S29" s="105">
        <v>0</v>
      </c>
      <c r="T29" s="105">
        <v>383.59999999999997</v>
      </c>
      <c r="U29" s="105">
        <v>496.99999999999994</v>
      </c>
      <c r="V29" s="105">
        <v>0</v>
      </c>
      <c r="W29" s="105">
        <v>10423.227149999999</v>
      </c>
      <c r="X29" s="105">
        <v>10803.6369</v>
      </c>
      <c r="Y29" s="105">
        <v>0</v>
      </c>
      <c r="Z29" s="105">
        <v>493.2</v>
      </c>
      <c r="AA29" s="105">
        <v>639</v>
      </c>
    </row>
    <row r="30" spans="5:27" x14ac:dyDescent="0.3">
      <c r="E30" s="18">
        <v>102012.16</v>
      </c>
      <c r="F30" s="19" t="s">
        <v>42</v>
      </c>
      <c r="G30" s="19" t="s">
        <v>96</v>
      </c>
      <c r="H30" s="19" t="s">
        <v>86</v>
      </c>
      <c r="I30" s="19" t="s">
        <v>88</v>
      </c>
      <c r="J30" s="105">
        <v>0</v>
      </c>
      <c r="K30" s="105">
        <v>11665.898999999999</v>
      </c>
      <c r="L30" s="105">
        <v>12139.2978</v>
      </c>
      <c r="M30" s="105">
        <v>0</v>
      </c>
      <c r="N30" s="105">
        <v>552</v>
      </c>
      <c r="O30" s="105">
        <v>718</v>
      </c>
      <c r="P30" s="105">
        <v>0</v>
      </c>
      <c r="Q30" s="105">
        <v>20415.323249999998</v>
      </c>
      <c r="R30" s="105">
        <v>21243.771149999997</v>
      </c>
      <c r="S30" s="105">
        <v>0</v>
      </c>
      <c r="T30" s="105">
        <v>965.99999999999989</v>
      </c>
      <c r="U30" s="105">
        <v>1256.5</v>
      </c>
      <c r="V30" s="105">
        <v>0</v>
      </c>
      <c r="W30" s="105">
        <v>26248.27275</v>
      </c>
      <c r="X30" s="105">
        <v>27313.420050000001</v>
      </c>
      <c r="Y30" s="105">
        <v>0</v>
      </c>
      <c r="Z30" s="105">
        <v>1242</v>
      </c>
      <c r="AA30" s="105">
        <v>1615.5</v>
      </c>
    </row>
    <row r="31" spans="5:27" x14ac:dyDescent="0.3">
      <c r="E31" s="18">
        <v>102010.14</v>
      </c>
      <c r="F31" s="19" t="s">
        <v>42</v>
      </c>
      <c r="G31" s="19" t="s">
        <v>97</v>
      </c>
      <c r="H31" s="19" t="s">
        <v>83</v>
      </c>
      <c r="I31" s="19" t="s">
        <v>84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</row>
    <row r="32" spans="5:27" x14ac:dyDescent="0.3">
      <c r="E32" s="18">
        <v>102010.15</v>
      </c>
      <c r="F32" s="19" t="s">
        <v>42</v>
      </c>
      <c r="G32" s="19" t="s">
        <v>97</v>
      </c>
      <c r="H32" s="19" t="s">
        <v>85</v>
      </c>
      <c r="I32" s="19" t="s">
        <v>84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</row>
    <row r="33" spans="5:27" x14ac:dyDescent="0.3">
      <c r="E33" s="18">
        <v>102010.16</v>
      </c>
      <c r="F33" s="19" t="s">
        <v>42</v>
      </c>
      <c r="G33" s="19" t="s">
        <v>97</v>
      </c>
      <c r="H33" s="19" t="s">
        <v>86</v>
      </c>
      <c r="I33" s="19" t="s">
        <v>84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05">
        <v>0</v>
      </c>
      <c r="X33" s="105">
        <v>0</v>
      </c>
      <c r="Y33" s="105">
        <v>0</v>
      </c>
      <c r="Z33" s="105">
        <v>0</v>
      </c>
      <c r="AA33" s="105">
        <v>0</v>
      </c>
    </row>
    <row r="34" spans="5:27" x14ac:dyDescent="0.3">
      <c r="E34" s="18">
        <v>202020.01</v>
      </c>
      <c r="F34" s="19" t="s">
        <v>23</v>
      </c>
      <c r="G34" s="19" t="s">
        <v>98</v>
      </c>
      <c r="H34" s="19" t="s">
        <v>24</v>
      </c>
      <c r="I34" s="19" t="s">
        <v>99</v>
      </c>
      <c r="J34" s="105">
        <v>0</v>
      </c>
      <c r="K34" s="105">
        <v>1590.0000000000002</v>
      </c>
      <c r="L34" s="105">
        <v>1680.0000000000002</v>
      </c>
      <c r="M34" s="105">
        <v>0</v>
      </c>
      <c r="N34" s="105">
        <v>169.60000000000002</v>
      </c>
      <c r="O34" s="105">
        <v>268.8</v>
      </c>
      <c r="P34" s="105">
        <v>0</v>
      </c>
      <c r="Q34" s="105">
        <v>2782.4999999999995</v>
      </c>
      <c r="R34" s="105">
        <v>2939.9999999999995</v>
      </c>
      <c r="S34" s="105">
        <v>0</v>
      </c>
      <c r="T34" s="105">
        <v>296.79999999999995</v>
      </c>
      <c r="U34" s="105">
        <v>470.4</v>
      </c>
      <c r="V34" s="105">
        <v>0</v>
      </c>
      <c r="W34" s="105">
        <v>3577.5</v>
      </c>
      <c r="X34" s="105">
        <v>3780</v>
      </c>
      <c r="Y34" s="105">
        <v>0</v>
      </c>
      <c r="Z34" s="105">
        <v>381.6</v>
      </c>
      <c r="AA34" s="105">
        <v>604.79999999999995</v>
      </c>
    </row>
    <row r="35" spans="5:27" x14ac:dyDescent="0.3">
      <c r="E35" s="18">
        <v>202020.02</v>
      </c>
      <c r="F35" s="19" t="s">
        <v>23</v>
      </c>
      <c r="G35" s="19" t="s">
        <v>98</v>
      </c>
      <c r="H35" s="19" t="s">
        <v>25</v>
      </c>
      <c r="I35" s="19" t="s">
        <v>99</v>
      </c>
      <c r="J35" s="105">
        <v>0</v>
      </c>
      <c r="K35" s="105">
        <v>360.00000000000006</v>
      </c>
      <c r="L35" s="105">
        <v>375</v>
      </c>
      <c r="M35" s="105">
        <v>0</v>
      </c>
      <c r="N35" s="105">
        <v>38.400000000000006</v>
      </c>
      <c r="O35" s="105">
        <v>60</v>
      </c>
      <c r="P35" s="105">
        <v>0</v>
      </c>
      <c r="Q35" s="105">
        <v>629.99999999999989</v>
      </c>
      <c r="R35" s="105">
        <v>656.25</v>
      </c>
      <c r="S35" s="105">
        <v>0</v>
      </c>
      <c r="T35" s="105">
        <v>67.199999999999989</v>
      </c>
      <c r="U35" s="105">
        <v>105</v>
      </c>
      <c r="V35" s="105">
        <v>0</v>
      </c>
      <c r="W35" s="105">
        <v>810</v>
      </c>
      <c r="X35" s="105">
        <v>843.75</v>
      </c>
      <c r="Y35" s="105">
        <v>0</v>
      </c>
      <c r="Z35" s="105">
        <v>86.4</v>
      </c>
      <c r="AA35" s="105">
        <v>135</v>
      </c>
    </row>
    <row r="36" spans="5:27" x14ac:dyDescent="0.3">
      <c r="E36" s="18">
        <v>202020.03</v>
      </c>
      <c r="F36" s="19" t="s">
        <v>23</v>
      </c>
      <c r="G36" s="19" t="s">
        <v>98</v>
      </c>
      <c r="H36" s="19" t="s">
        <v>26</v>
      </c>
      <c r="I36" s="19" t="s">
        <v>99</v>
      </c>
      <c r="J36" s="105">
        <v>0</v>
      </c>
      <c r="K36" s="105">
        <v>105.00000000000001</v>
      </c>
      <c r="L36" s="105">
        <v>105.00000000000001</v>
      </c>
      <c r="M36" s="105">
        <v>0</v>
      </c>
      <c r="N36" s="105">
        <v>11.200000000000001</v>
      </c>
      <c r="O36" s="105">
        <v>16.8</v>
      </c>
      <c r="P36" s="105">
        <v>0</v>
      </c>
      <c r="Q36" s="105">
        <v>183.74999999999997</v>
      </c>
      <c r="R36" s="105">
        <v>183.74999999999997</v>
      </c>
      <c r="S36" s="105">
        <v>0</v>
      </c>
      <c r="T36" s="105">
        <v>19.599999999999998</v>
      </c>
      <c r="U36" s="105">
        <v>29.4</v>
      </c>
      <c r="V36" s="105">
        <v>0</v>
      </c>
      <c r="W36" s="105">
        <v>236.25</v>
      </c>
      <c r="X36" s="105">
        <v>236.25</v>
      </c>
      <c r="Y36" s="105">
        <v>0</v>
      </c>
      <c r="Z36" s="105">
        <v>25.2</v>
      </c>
      <c r="AA36" s="105">
        <v>37.799999999999997</v>
      </c>
    </row>
    <row r="37" spans="5:27" x14ac:dyDescent="0.3">
      <c r="E37" s="18">
        <v>202020.04</v>
      </c>
      <c r="F37" s="19" t="s">
        <v>23</v>
      </c>
      <c r="G37" s="19" t="s">
        <v>98</v>
      </c>
      <c r="H37" s="19" t="s">
        <v>27</v>
      </c>
      <c r="I37" s="19" t="s">
        <v>99</v>
      </c>
      <c r="J37" s="105">
        <v>0</v>
      </c>
      <c r="K37" s="105">
        <v>195</v>
      </c>
      <c r="L37" s="105">
        <v>195</v>
      </c>
      <c r="M37" s="105">
        <v>0</v>
      </c>
      <c r="N37" s="105">
        <v>20.8</v>
      </c>
      <c r="O37" s="105">
        <v>31.200000000000003</v>
      </c>
      <c r="P37" s="105">
        <v>0</v>
      </c>
      <c r="Q37" s="105">
        <v>341.25</v>
      </c>
      <c r="R37" s="105">
        <v>341.25</v>
      </c>
      <c r="S37" s="105">
        <v>0</v>
      </c>
      <c r="T37" s="105">
        <v>36.4</v>
      </c>
      <c r="U37" s="105">
        <v>54.599999999999994</v>
      </c>
      <c r="V37" s="105">
        <v>0</v>
      </c>
      <c r="W37" s="105">
        <v>438.75000000000006</v>
      </c>
      <c r="X37" s="105">
        <v>438.75000000000006</v>
      </c>
      <c r="Y37" s="105">
        <v>0</v>
      </c>
      <c r="Z37" s="105">
        <v>46.800000000000004</v>
      </c>
      <c r="AA37" s="105">
        <v>70.2</v>
      </c>
    </row>
    <row r="38" spans="5:27" x14ac:dyDescent="0.3">
      <c r="E38" s="18">
        <v>202020.05</v>
      </c>
      <c r="F38" s="19" t="s">
        <v>23</v>
      </c>
      <c r="G38" s="19" t="s">
        <v>98</v>
      </c>
      <c r="H38" s="19" t="s">
        <v>28</v>
      </c>
      <c r="I38" s="19" t="s">
        <v>99</v>
      </c>
      <c r="J38" s="105">
        <v>0</v>
      </c>
      <c r="K38" s="105">
        <v>105.00000000000001</v>
      </c>
      <c r="L38" s="105">
        <v>105.00000000000001</v>
      </c>
      <c r="M38" s="105">
        <v>0</v>
      </c>
      <c r="N38" s="105">
        <v>11.200000000000001</v>
      </c>
      <c r="O38" s="105">
        <v>16.8</v>
      </c>
      <c r="P38" s="105">
        <v>0</v>
      </c>
      <c r="Q38" s="105">
        <v>183.74999999999997</v>
      </c>
      <c r="R38" s="105">
        <v>183.74999999999997</v>
      </c>
      <c r="S38" s="105">
        <v>0</v>
      </c>
      <c r="T38" s="105">
        <v>19.599999999999998</v>
      </c>
      <c r="U38" s="105">
        <v>29.4</v>
      </c>
      <c r="V38" s="105">
        <v>0</v>
      </c>
      <c r="W38" s="105">
        <v>236.25</v>
      </c>
      <c r="X38" s="105">
        <v>236.25</v>
      </c>
      <c r="Y38" s="105">
        <v>0</v>
      </c>
      <c r="Z38" s="105">
        <v>25.2</v>
      </c>
      <c r="AA38" s="105">
        <v>37.799999999999997</v>
      </c>
    </row>
    <row r="39" spans="5:27" x14ac:dyDescent="0.3">
      <c r="E39" s="18">
        <v>202020.06</v>
      </c>
      <c r="F39" s="19" t="s">
        <v>23</v>
      </c>
      <c r="G39" s="19" t="s">
        <v>98</v>
      </c>
      <c r="H39" s="19" t="s">
        <v>29</v>
      </c>
      <c r="I39" s="19" t="s">
        <v>99</v>
      </c>
      <c r="J39" s="105">
        <v>0</v>
      </c>
      <c r="K39" s="105">
        <v>60</v>
      </c>
      <c r="L39" s="105">
        <v>60</v>
      </c>
      <c r="M39" s="105">
        <v>0</v>
      </c>
      <c r="N39" s="105">
        <v>6.4</v>
      </c>
      <c r="O39" s="105">
        <v>9.6000000000000014</v>
      </c>
      <c r="P39" s="105">
        <v>0</v>
      </c>
      <c r="Q39" s="105">
        <v>105</v>
      </c>
      <c r="R39" s="105">
        <v>105</v>
      </c>
      <c r="S39" s="105">
        <v>0</v>
      </c>
      <c r="T39" s="105">
        <v>11.2</v>
      </c>
      <c r="U39" s="105">
        <v>16.799999999999997</v>
      </c>
      <c r="V39" s="105">
        <v>0</v>
      </c>
      <c r="W39" s="105">
        <v>135</v>
      </c>
      <c r="X39" s="105">
        <v>135</v>
      </c>
      <c r="Y39" s="105">
        <v>0</v>
      </c>
      <c r="Z39" s="105">
        <v>14.4</v>
      </c>
      <c r="AA39" s="105">
        <v>21.6</v>
      </c>
    </row>
    <row r="40" spans="5:27" x14ac:dyDescent="0.3">
      <c r="E40" s="18">
        <v>202020.07</v>
      </c>
      <c r="F40" s="19" t="s">
        <v>23</v>
      </c>
      <c r="G40" s="19" t="s">
        <v>98</v>
      </c>
      <c r="H40" s="19" t="s">
        <v>30</v>
      </c>
      <c r="I40" s="19" t="s">
        <v>99</v>
      </c>
      <c r="J40" s="105">
        <v>0</v>
      </c>
      <c r="K40" s="105">
        <v>120</v>
      </c>
      <c r="L40" s="105">
        <v>120</v>
      </c>
      <c r="M40" s="105">
        <v>0</v>
      </c>
      <c r="N40" s="105">
        <v>12.8</v>
      </c>
      <c r="O40" s="105">
        <v>19.200000000000003</v>
      </c>
      <c r="P40" s="105">
        <v>0</v>
      </c>
      <c r="Q40" s="105">
        <v>210</v>
      </c>
      <c r="R40" s="105">
        <v>210</v>
      </c>
      <c r="S40" s="105">
        <v>0</v>
      </c>
      <c r="T40" s="105">
        <v>22.4</v>
      </c>
      <c r="U40" s="105">
        <v>33.599999999999994</v>
      </c>
      <c r="V40" s="105">
        <v>0</v>
      </c>
      <c r="W40" s="105">
        <v>270</v>
      </c>
      <c r="X40" s="105">
        <v>270</v>
      </c>
      <c r="Y40" s="105">
        <v>0</v>
      </c>
      <c r="Z40" s="105">
        <v>28.8</v>
      </c>
      <c r="AA40" s="105">
        <v>43.2</v>
      </c>
    </row>
    <row r="41" spans="5:27" x14ac:dyDescent="0.3">
      <c r="E41" s="18">
        <v>202020.08</v>
      </c>
      <c r="F41" s="19" t="s">
        <v>23</v>
      </c>
      <c r="G41" s="19" t="s">
        <v>98</v>
      </c>
      <c r="H41" s="19" t="s">
        <v>31</v>
      </c>
      <c r="I41" s="19" t="s">
        <v>99</v>
      </c>
      <c r="J41" s="105">
        <v>0</v>
      </c>
      <c r="K41" s="105">
        <v>150</v>
      </c>
      <c r="L41" s="105">
        <v>150</v>
      </c>
      <c r="M41" s="105">
        <v>0</v>
      </c>
      <c r="N41" s="105">
        <v>16</v>
      </c>
      <c r="O41" s="105">
        <v>24</v>
      </c>
      <c r="P41" s="105">
        <v>0</v>
      </c>
      <c r="Q41" s="105">
        <v>262.5</v>
      </c>
      <c r="R41" s="105">
        <v>262.5</v>
      </c>
      <c r="S41" s="105">
        <v>0</v>
      </c>
      <c r="T41" s="105">
        <v>28</v>
      </c>
      <c r="U41" s="105">
        <v>42</v>
      </c>
      <c r="V41" s="105">
        <v>0</v>
      </c>
      <c r="W41" s="105">
        <v>337.5</v>
      </c>
      <c r="X41" s="105">
        <v>337.5</v>
      </c>
      <c r="Y41" s="105">
        <v>0</v>
      </c>
      <c r="Z41" s="105">
        <v>36</v>
      </c>
      <c r="AA41" s="105">
        <v>54</v>
      </c>
    </row>
    <row r="42" spans="5:27" x14ac:dyDescent="0.3">
      <c r="E42" s="18">
        <v>202020.09</v>
      </c>
      <c r="F42" s="19" t="s">
        <v>23</v>
      </c>
      <c r="G42" s="19" t="s">
        <v>98</v>
      </c>
      <c r="H42" s="19" t="s">
        <v>32</v>
      </c>
      <c r="I42" s="19" t="s">
        <v>99</v>
      </c>
      <c r="J42" s="105">
        <v>0</v>
      </c>
      <c r="K42" s="105">
        <v>105.00000000000001</v>
      </c>
      <c r="L42" s="105">
        <v>105.00000000000001</v>
      </c>
      <c r="M42" s="105">
        <v>0</v>
      </c>
      <c r="N42" s="105">
        <v>11.200000000000001</v>
      </c>
      <c r="O42" s="105">
        <v>16.8</v>
      </c>
      <c r="P42" s="105">
        <v>0</v>
      </c>
      <c r="Q42" s="105">
        <v>183.74999999999997</v>
      </c>
      <c r="R42" s="105">
        <v>183.74999999999997</v>
      </c>
      <c r="S42" s="105">
        <v>0</v>
      </c>
      <c r="T42" s="105">
        <v>19.599999999999998</v>
      </c>
      <c r="U42" s="105">
        <v>29.4</v>
      </c>
      <c r="V42" s="105">
        <v>0</v>
      </c>
      <c r="W42" s="105">
        <v>236.25</v>
      </c>
      <c r="X42" s="105">
        <v>236.25</v>
      </c>
      <c r="Y42" s="105">
        <v>0</v>
      </c>
      <c r="Z42" s="105">
        <v>25.2</v>
      </c>
      <c r="AA42" s="105">
        <v>37.799999999999997</v>
      </c>
    </row>
    <row r="43" spans="5:27" x14ac:dyDescent="0.3">
      <c r="E43" s="18">
        <v>202021.01</v>
      </c>
      <c r="F43" s="19" t="s">
        <v>23</v>
      </c>
      <c r="G43" s="19" t="s">
        <v>98</v>
      </c>
      <c r="H43" s="19" t="s">
        <v>24</v>
      </c>
      <c r="I43" s="19" t="s">
        <v>99</v>
      </c>
      <c r="J43" s="105">
        <v>0</v>
      </c>
      <c r="K43" s="105">
        <v>16636.5864</v>
      </c>
      <c r="L43" s="105">
        <v>17684.8266</v>
      </c>
      <c r="M43" s="105">
        <v>0</v>
      </c>
      <c r="N43" s="105">
        <v>787.2</v>
      </c>
      <c r="O43" s="105">
        <v>1255.2</v>
      </c>
      <c r="P43" s="105">
        <v>0</v>
      </c>
      <c r="Q43" s="105">
        <v>29114.026199999997</v>
      </c>
      <c r="R43" s="105">
        <v>30948.446549999997</v>
      </c>
      <c r="S43" s="105">
        <v>0</v>
      </c>
      <c r="T43" s="105">
        <v>1377.6</v>
      </c>
      <c r="U43" s="105">
        <v>2196.6</v>
      </c>
      <c r="V43" s="105">
        <v>0</v>
      </c>
      <c r="W43" s="105">
        <v>37432.3194</v>
      </c>
      <c r="X43" s="105">
        <v>39790.859850000001</v>
      </c>
      <c r="Y43" s="105">
        <v>0</v>
      </c>
      <c r="Z43" s="105">
        <v>1771.2</v>
      </c>
      <c r="AA43" s="105">
        <v>2824.2</v>
      </c>
    </row>
    <row r="44" spans="5:27" x14ac:dyDescent="0.3">
      <c r="E44" s="18">
        <v>202021.02</v>
      </c>
      <c r="F44" s="19" t="s">
        <v>23</v>
      </c>
      <c r="G44" s="19" t="s">
        <v>98</v>
      </c>
      <c r="H44" s="19" t="s">
        <v>25</v>
      </c>
      <c r="I44" s="19" t="s">
        <v>99</v>
      </c>
      <c r="J44" s="105">
        <v>0</v>
      </c>
      <c r="K44" s="105">
        <v>3685.7478000000001</v>
      </c>
      <c r="L44" s="105">
        <v>3922.4472000000005</v>
      </c>
      <c r="M44" s="105">
        <v>0</v>
      </c>
      <c r="N44" s="105">
        <v>174.4</v>
      </c>
      <c r="O44" s="105">
        <v>278.40000000000003</v>
      </c>
      <c r="P44" s="105">
        <v>0</v>
      </c>
      <c r="Q44" s="105">
        <v>6450.0586499999999</v>
      </c>
      <c r="R44" s="105">
        <v>6864.2825999999986</v>
      </c>
      <c r="S44" s="105">
        <v>0</v>
      </c>
      <c r="T44" s="105">
        <v>305.2</v>
      </c>
      <c r="U44" s="105">
        <v>487.19999999999993</v>
      </c>
      <c r="V44" s="105">
        <v>0</v>
      </c>
      <c r="W44" s="105">
        <v>8292.9325500000014</v>
      </c>
      <c r="X44" s="105">
        <v>8825.5061999999998</v>
      </c>
      <c r="Y44" s="105">
        <v>0</v>
      </c>
      <c r="Z44" s="105">
        <v>392.40000000000003</v>
      </c>
      <c r="AA44" s="105">
        <v>626.40000000000009</v>
      </c>
    </row>
    <row r="45" spans="5:27" x14ac:dyDescent="0.3">
      <c r="E45" s="18">
        <v>202021.03</v>
      </c>
      <c r="F45" s="19" t="s">
        <v>23</v>
      </c>
      <c r="G45" s="19" t="s">
        <v>98</v>
      </c>
      <c r="H45" s="19" t="s">
        <v>26</v>
      </c>
      <c r="I45" s="19" t="s">
        <v>99</v>
      </c>
      <c r="J45" s="105">
        <v>0</v>
      </c>
      <c r="K45" s="105">
        <v>1115.8686</v>
      </c>
      <c r="L45" s="105">
        <v>1217.3112000000001</v>
      </c>
      <c r="M45" s="105">
        <v>0</v>
      </c>
      <c r="N45" s="105">
        <v>52.800000000000004</v>
      </c>
      <c r="O45" s="105">
        <v>86.4</v>
      </c>
      <c r="P45" s="105">
        <v>0</v>
      </c>
      <c r="Q45" s="105">
        <v>1952.7700499999999</v>
      </c>
      <c r="R45" s="105">
        <v>2130.2945999999997</v>
      </c>
      <c r="S45" s="105">
        <v>0</v>
      </c>
      <c r="T45" s="105">
        <v>92.399999999999991</v>
      </c>
      <c r="U45" s="105">
        <v>151.19999999999999</v>
      </c>
      <c r="V45" s="105">
        <v>0</v>
      </c>
      <c r="W45" s="105">
        <v>2510.70435</v>
      </c>
      <c r="X45" s="105">
        <v>2738.9501999999998</v>
      </c>
      <c r="Y45" s="105">
        <v>0</v>
      </c>
      <c r="Z45" s="105">
        <v>118.8</v>
      </c>
      <c r="AA45" s="105">
        <v>194.39999999999998</v>
      </c>
    </row>
    <row r="46" spans="5:27" x14ac:dyDescent="0.3">
      <c r="E46" s="18">
        <v>202021.04</v>
      </c>
      <c r="F46" s="19" t="s">
        <v>23</v>
      </c>
      <c r="G46" s="19" t="s">
        <v>98</v>
      </c>
      <c r="H46" s="19" t="s">
        <v>27</v>
      </c>
      <c r="I46" s="19" t="s">
        <v>99</v>
      </c>
      <c r="J46" s="105">
        <v>0</v>
      </c>
      <c r="K46" s="105">
        <v>1656.8958</v>
      </c>
      <c r="L46" s="105">
        <v>1758.3384000000001</v>
      </c>
      <c r="M46" s="105">
        <v>0</v>
      </c>
      <c r="N46" s="105">
        <v>78.400000000000006</v>
      </c>
      <c r="O46" s="105">
        <v>124.80000000000001</v>
      </c>
      <c r="P46" s="105">
        <v>0</v>
      </c>
      <c r="Q46" s="105">
        <v>2899.5676499999995</v>
      </c>
      <c r="R46" s="105">
        <v>3077.0922</v>
      </c>
      <c r="S46" s="105">
        <v>0</v>
      </c>
      <c r="T46" s="105">
        <v>137.19999999999999</v>
      </c>
      <c r="U46" s="105">
        <v>218.39999999999998</v>
      </c>
      <c r="V46" s="105">
        <v>0</v>
      </c>
      <c r="W46" s="105">
        <v>3728.0155500000001</v>
      </c>
      <c r="X46" s="105">
        <v>3956.2614000000003</v>
      </c>
      <c r="Y46" s="105">
        <v>0</v>
      </c>
      <c r="Z46" s="105">
        <v>176.4</v>
      </c>
      <c r="AA46" s="105">
        <v>280.8</v>
      </c>
    </row>
    <row r="47" spans="5:27" x14ac:dyDescent="0.3">
      <c r="E47" s="18">
        <v>202021.05</v>
      </c>
      <c r="F47" s="19" t="s">
        <v>23</v>
      </c>
      <c r="G47" s="19" t="s">
        <v>98</v>
      </c>
      <c r="H47" s="19" t="s">
        <v>28</v>
      </c>
      <c r="I47" s="19" t="s">
        <v>99</v>
      </c>
      <c r="J47" s="105">
        <v>0</v>
      </c>
      <c r="K47" s="105">
        <v>1115.8686</v>
      </c>
      <c r="L47" s="105">
        <v>1183.4970000000001</v>
      </c>
      <c r="M47" s="105">
        <v>0</v>
      </c>
      <c r="N47" s="105">
        <v>52.800000000000004</v>
      </c>
      <c r="O47" s="105">
        <v>84</v>
      </c>
      <c r="P47" s="105">
        <v>0</v>
      </c>
      <c r="Q47" s="105">
        <v>1952.7700499999999</v>
      </c>
      <c r="R47" s="105">
        <v>2071.1197499999998</v>
      </c>
      <c r="S47" s="105">
        <v>0</v>
      </c>
      <c r="T47" s="105">
        <v>92.399999999999991</v>
      </c>
      <c r="U47" s="105">
        <v>147</v>
      </c>
      <c r="V47" s="105">
        <v>0</v>
      </c>
      <c r="W47" s="105">
        <v>2510.70435</v>
      </c>
      <c r="X47" s="105">
        <v>2662.86825</v>
      </c>
      <c r="Y47" s="105">
        <v>0</v>
      </c>
      <c r="Z47" s="105">
        <v>118.8</v>
      </c>
      <c r="AA47" s="105">
        <v>189</v>
      </c>
    </row>
    <row r="48" spans="5:27" x14ac:dyDescent="0.3">
      <c r="E48" s="18">
        <v>202021.06</v>
      </c>
      <c r="F48" s="19" t="s">
        <v>23</v>
      </c>
      <c r="G48" s="19" t="s">
        <v>98</v>
      </c>
      <c r="H48" s="19" t="s">
        <v>29</v>
      </c>
      <c r="I48" s="19" t="s">
        <v>99</v>
      </c>
      <c r="J48" s="105">
        <v>0</v>
      </c>
      <c r="K48" s="105">
        <v>608.65560000000005</v>
      </c>
      <c r="L48" s="105">
        <v>642.46980000000008</v>
      </c>
      <c r="M48" s="105">
        <v>0</v>
      </c>
      <c r="N48" s="105">
        <v>28.8</v>
      </c>
      <c r="O48" s="105">
        <v>45.6</v>
      </c>
      <c r="P48" s="105">
        <v>0</v>
      </c>
      <c r="Q48" s="105">
        <v>1065.1472999999999</v>
      </c>
      <c r="R48" s="105">
        <v>1124.32215</v>
      </c>
      <c r="S48" s="105">
        <v>0</v>
      </c>
      <c r="T48" s="105">
        <v>50.4</v>
      </c>
      <c r="U48" s="105">
        <v>79.8</v>
      </c>
      <c r="V48" s="105">
        <v>0</v>
      </c>
      <c r="W48" s="105">
        <v>1369.4750999999999</v>
      </c>
      <c r="X48" s="105">
        <v>1445.5570500000001</v>
      </c>
      <c r="Y48" s="105">
        <v>0</v>
      </c>
      <c r="Z48" s="105">
        <v>64.8</v>
      </c>
      <c r="AA48" s="105">
        <v>102.60000000000001</v>
      </c>
    </row>
    <row r="49" spans="5:27" x14ac:dyDescent="0.3">
      <c r="E49" s="18">
        <v>202021.07</v>
      </c>
      <c r="F49" s="19" t="s">
        <v>23</v>
      </c>
      <c r="G49" s="19" t="s">
        <v>98</v>
      </c>
      <c r="H49" s="19" t="s">
        <v>30</v>
      </c>
      <c r="I49" s="19" t="s">
        <v>99</v>
      </c>
      <c r="J49" s="105">
        <v>0</v>
      </c>
      <c r="K49" s="105">
        <v>1284.9396000000002</v>
      </c>
      <c r="L49" s="105">
        <v>1352.568</v>
      </c>
      <c r="M49" s="105">
        <v>0</v>
      </c>
      <c r="N49" s="105">
        <v>60.800000000000004</v>
      </c>
      <c r="O49" s="105">
        <v>96</v>
      </c>
      <c r="P49" s="105">
        <v>0</v>
      </c>
      <c r="Q49" s="105">
        <v>2248.6442999999999</v>
      </c>
      <c r="R49" s="105">
        <v>2366.9940000000001</v>
      </c>
      <c r="S49" s="105">
        <v>0</v>
      </c>
      <c r="T49" s="105">
        <v>106.39999999999999</v>
      </c>
      <c r="U49" s="105">
        <v>168</v>
      </c>
      <c r="V49" s="105">
        <v>0</v>
      </c>
      <c r="W49" s="105">
        <v>2891.1141000000002</v>
      </c>
      <c r="X49" s="105">
        <v>3043.2779999999998</v>
      </c>
      <c r="Y49" s="105">
        <v>0</v>
      </c>
      <c r="Z49" s="105">
        <v>136.80000000000001</v>
      </c>
      <c r="AA49" s="105">
        <v>216</v>
      </c>
    </row>
    <row r="50" spans="5:27" x14ac:dyDescent="0.3">
      <c r="E50" s="18">
        <v>202021.08</v>
      </c>
      <c r="F50" s="19" t="s">
        <v>23</v>
      </c>
      <c r="G50" s="19" t="s">
        <v>98</v>
      </c>
      <c r="H50" s="19" t="s">
        <v>31</v>
      </c>
      <c r="I50" s="19" t="s">
        <v>99</v>
      </c>
      <c r="J50" s="105">
        <v>0</v>
      </c>
      <c r="K50" s="105">
        <v>1589.2674</v>
      </c>
      <c r="L50" s="105">
        <v>1690.71</v>
      </c>
      <c r="M50" s="105">
        <v>0</v>
      </c>
      <c r="N50" s="105">
        <v>75.2</v>
      </c>
      <c r="O50" s="105">
        <v>120</v>
      </c>
      <c r="P50" s="105">
        <v>0</v>
      </c>
      <c r="Q50" s="105">
        <v>2781.2179499999997</v>
      </c>
      <c r="R50" s="105">
        <v>2958.7424999999998</v>
      </c>
      <c r="S50" s="105">
        <v>0</v>
      </c>
      <c r="T50" s="105">
        <v>131.6</v>
      </c>
      <c r="U50" s="105">
        <v>210</v>
      </c>
      <c r="V50" s="105">
        <v>0</v>
      </c>
      <c r="W50" s="105">
        <v>3575.8516500000005</v>
      </c>
      <c r="X50" s="105">
        <v>3804.0974999999999</v>
      </c>
      <c r="Y50" s="105">
        <v>0</v>
      </c>
      <c r="Z50" s="105">
        <v>169.20000000000002</v>
      </c>
      <c r="AA50" s="105">
        <v>270</v>
      </c>
    </row>
    <row r="51" spans="5:27" x14ac:dyDescent="0.3">
      <c r="E51" s="18">
        <v>202021.09</v>
      </c>
      <c r="F51" s="19" t="s">
        <v>23</v>
      </c>
      <c r="G51" s="19" t="s">
        <v>98</v>
      </c>
      <c r="H51" s="19" t="s">
        <v>32</v>
      </c>
      <c r="I51" s="19" t="s">
        <v>99</v>
      </c>
      <c r="J51" s="105">
        <v>0</v>
      </c>
      <c r="K51" s="105">
        <v>1149.6828</v>
      </c>
      <c r="L51" s="105">
        <v>1217.3112000000001</v>
      </c>
      <c r="M51" s="105">
        <v>0</v>
      </c>
      <c r="N51" s="105">
        <v>54.400000000000006</v>
      </c>
      <c r="O51" s="105">
        <v>86.4</v>
      </c>
      <c r="P51" s="105">
        <v>0</v>
      </c>
      <c r="Q51" s="105">
        <v>2011.9448999999997</v>
      </c>
      <c r="R51" s="105">
        <v>2130.2945999999997</v>
      </c>
      <c r="S51" s="105">
        <v>0</v>
      </c>
      <c r="T51" s="105">
        <v>95.199999999999989</v>
      </c>
      <c r="U51" s="105">
        <v>151.19999999999999</v>
      </c>
      <c r="V51" s="105">
        <v>0</v>
      </c>
      <c r="W51" s="105">
        <v>2586.7863000000002</v>
      </c>
      <c r="X51" s="105">
        <v>2738.9501999999998</v>
      </c>
      <c r="Y51" s="105">
        <v>0</v>
      </c>
      <c r="Z51" s="105">
        <v>122.4</v>
      </c>
      <c r="AA51" s="105">
        <v>194.39999999999998</v>
      </c>
    </row>
    <row r="52" spans="5:27" x14ac:dyDescent="0.3">
      <c r="E52" s="18">
        <v>102013.14</v>
      </c>
      <c r="F52" s="19" t="s">
        <v>42</v>
      </c>
      <c r="G52" s="19" t="s">
        <v>100</v>
      </c>
      <c r="H52" s="19" t="s">
        <v>83</v>
      </c>
      <c r="I52" s="19" t="s">
        <v>101</v>
      </c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0</v>
      </c>
      <c r="S52" s="105">
        <v>0</v>
      </c>
      <c r="T52" s="105">
        <v>0</v>
      </c>
      <c r="U52" s="105">
        <v>0</v>
      </c>
      <c r="V52" s="105">
        <v>0</v>
      </c>
      <c r="W52" s="105">
        <v>0</v>
      </c>
      <c r="X52" s="105">
        <v>0</v>
      </c>
      <c r="Y52" s="105">
        <v>0</v>
      </c>
      <c r="Z52" s="105">
        <v>0</v>
      </c>
      <c r="AA52" s="105">
        <v>0</v>
      </c>
    </row>
    <row r="53" spans="5:27" x14ac:dyDescent="0.3">
      <c r="E53" s="18">
        <v>202026.01</v>
      </c>
      <c r="F53" s="19" t="s">
        <v>23</v>
      </c>
      <c r="G53" s="19" t="s">
        <v>100</v>
      </c>
      <c r="H53" s="19" t="s">
        <v>24</v>
      </c>
      <c r="I53" s="19" t="s">
        <v>102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105">
        <v>0</v>
      </c>
      <c r="T53" s="105">
        <v>0</v>
      </c>
      <c r="U53" s="105">
        <v>0</v>
      </c>
      <c r="V53" s="105">
        <v>0</v>
      </c>
      <c r="W53" s="105">
        <v>0</v>
      </c>
      <c r="X53" s="105">
        <v>0</v>
      </c>
      <c r="Y53" s="105">
        <v>0</v>
      </c>
      <c r="Z53" s="105">
        <v>0</v>
      </c>
      <c r="AA53" s="105">
        <v>0</v>
      </c>
    </row>
    <row r="54" spans="5:27" x14ac:dyDescent="0.3">
      <c r="E54" s="18">
        <v>202026.02</v>
      </c>
      <c r="F54" s="19" t="s">
        <v>23</v>
      </c>
      <c r="G54" s="19" t="s">
        <v>100</v>
      </c>
      <c r="H54" s="19" t="s">
        <v>25</v>
      </c>
      <c r="I54" s="19" t="s">
        <v>102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  <c r="Z54" s="105">
        <v>0</v>
      </c>
      <c r="AA54" s="105">
        <v>0</v>
      </c>
    </row>
    <row r="55" spans="5:27" x14ac:dyDescent="0.3">
      <c r="E55" s="21">
        <v>202026.03</v>
      </c>
      <c r="F55" s="19" t="s">
        <v>23</v>
      </c>
      <c r="G55" s="19" t="s">
        <v>100</v>
      </c>
      <c r="H55" s="19" t="s">
        <v>26</v>
      </c>
      <c r="I55" s="19" t="s">
        <v>102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  <c r="T55" s="105">
        <v>0</v>
      </c>
      <c r="U55" s="105">
        <v>0</v>
      </c>
      <c r="V55" s="105">
        <v>0</v>
      </c>
      <c r="W55" s="105">
        <v>0</v>
      </c>
      <c r="X55" s="105">
        <v>0</v>
      </c>
      <c r="Y55" s="105">
        <v>0</v>
      </c>
      <c r="Z55" s="105">
        <v>0</v>
      </c>
      <c r="AA55" s="105">
        <v>0</v>
      </c>
    </row>
    <row r="56" spans="5:27" x14ac:dyDescent="0.3">
      <c r="E56" s="21">
        <v>202026.04</v>
      </c>
      <c r="F56" s="19" t="s">
        <v>23</v>
      </c>
      <c r="G56" s="19" t="s">
        <v>100</v>
      </c>
      <c r="H56" s="19" t="s">
        <v>27</v>
      </c>
      <c r="I56" s="19" t="s">
        <v>102</v>
      </c>
      <c r="J56" s="105">
        <v>0</v>
      </c>
      <c r="K56" s="105">
        <v>143640</v>
      </c>
      <c r="L56" s="105">
        <v>161280</v>
      </c>
      <c r="M56" s="105">
        <v>0</v>
      </c>
      <c r="N56" s="105">
        <v>285</v>
      </c>
      <c r="O56" s="105">
        <v>640</v>
      </c>
      <c r="P56" s="105">
        <v>0</v>
      </c>
      <c r="Q56" s="105">
        <v>251370</v>
      </c>
      <c r="R56" s="105">
        <v>282240</v>
      </c>
      <c r="S56" s="105">
        <v>0</v>
      </c>
      <c r="T56" s="105">
        <v>498.75</v>
      </c>
      <c r="U56" s="105">
        <v>1120</v>
      </c>
      <c r="V56" s="105">
        <v>0</v>
      </c>
      <c r="W56" s="105">
        <v>323190</v>
      </c>
      <c r="X56" s="105">
        <v>362880</v>
      </c>
      <c r="Y56" s="105">
        <v>0</v>
      </c>
      <c r="Z56" s="105">
        <v>641.25</v>
      </c>
      <c r="AA56" s="105">
        <v>1440</v>
      </c>
    </row>
    <row r="57" spans="5:27" x14ac:dyDescent="0.3">
      <c r="E57" s="21">
        <v>202026.05</v>
      </c>
      <c r="F57" s="19" t="s">
        <v>23</v>
      </c>
      <c r="G57" s="19" t="s">
        <v>100</v>
      </c>
      <c r="H57" s="19" t="s">
        <v>28</v>
      </c>
      <c r="I57" s="19" t="s">
        <v>102</v>
      </c>
      <c r="J57" s="105">
        <v>0</v>
      </c>
      <c r="K57" s="105">
        <v>191520</v>
      </c>
      <c r="L57" s="105">
        <v>216720</v>
      </c>
      <c r="M57" s="105">
        <v>0</v>
      </c>
      <c r="N57" s="105">
        <v>190</v>
      </c>
      <c r="O57" s="105">
        <v>430</v>
      </c>
      <c r="P57" s="105">
        <v>0</v>
      </c>
      <c r="Q57" s="105">
        <v>335160</v>
      </c>
      <c r="R57" s="105">
        <v>379260</v>
      </c>
      <c r="S57" s="105">
        <v>0</v>
      </c>
      <c r="T57" s="105">
        <v>332.5</v>
      </c>
      <c r="U57" s="105">
        <v>752.5</v>
      </c>
      <c r="V57" s="105">
        <v>0</v>
      </c>
      <c r="W57" s="105">
        <v>430920.00000000006</v>
      </c>
      <c r="X57" s="105">
        <v>487620.00000000006</v>
      </c>
      <c r="Y57" s="105">
        <v>0</v>
      </c>
      <c r="Z57" s="105">
        <v>427.50000000000006</v>
      </c>
      <c r="AA57" s="105">
        <v>967.50000000000011</v>
      </c>
    </row>
    <row r="58" spans="5:27" x14ac:dyDescent="0.3">
      <c r="E58" s="21">
        <v>202026.06</v>
      </c>
      <c r="F58" s="19" t="s">
        <v>23</v>
      </c>
      <c r="G58" s="19" t="s">
        <v>100</v>
      </c>
      <c r="H58" s="19" t="s">
        <v>29</v>
      </c>
      <c r="I58" s="19" t="s">
        <v>102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0</v>
      </c>
      <c r="S58" s="105">
        <v>0</v>
      </c>
      <c r="T58" s="105">
        <v>0</v>
      </c>
      <c r="U58" s="105">
        <v>0</v>
      </c>
      <c r="V58" s="105">
        <v>0</v>
      </c>
      <c r="W58" s="105">
        <v>0</v>
      </c>
      <c r="X58" s="105">
        <v>0</v>
      </c>
      <c r="Y58" s="105">
        <v>0</v>
      </c>
      <c r="Z58" s="105">
        <v>0</v>
      </c>
      <c r="AA58" s="105">
        <v>0</v>
      </c>
    </row>
    <row r="59" spans="5:27" x14ac:dyDescent="0.3">
      <c r="E59" s="21">
        <v>202026.07</v>
      </c>
      <c r="F59" s="19" t="s">
        <v>23</v>
      </c>
      <c r="G59" s="19" t="s">
        <v>100</v>
      </c>
      <c r="H59" s="19" t="s">
        <v>30</v>
      </c>
      <c r="I59" s="19" t="s">
        <v>102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05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</row>
    <row r="60" spans="5:27" x14ac:dyDescent="0.3">
      <c r="E60" s="21">
        <v>202026.08</v>
      </c>
      <c r="F60" s="19" t="s">
        <v>23</v>
      </c>
      <c r="G60" s="19" t="s">
        <v>100</v>
      </c>
      <c r="H60" s="19" t="s">
        <v>31</v>
      </c>
      <c r="I60" s="19" t="s">
        <v>102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05">
        <v>0</v>
      </c>
      <c r="S60" s="105">
        <v>0</v>
      </c>
      <c r="T60" s="105">
        <v>0</v>
      </c>
      <c r="U60" s="105">
        <v>0</v>
      </c>
      <c r="V60" s="105">
        <v>0</v>
      </c>
      <c r="W60" s="105">
        <v>0</v>
      </c>
      <c r="X60" s="105">
        <v>0</v>
      </c>
      <c r="Y60" s="105">
        <v>0</v>
      </c>
      <c r="Z60" s="105">
        <v>0</v>
      </c>
      <c r="AA60" s="105">
        <v>0</v>
      </c>
    </row>
    <row r="61" spans="5:27" x14ac:dyDescent="0.3">
      <c r="E61" s="21">
        <v>202026.09</v>
      </c>
      <c r="F61" s="19" t="s">
        <v>23</v>
      </c>
      <c r="G61" s="19" t="s">
        <v>100</v>
      </c>
      <c r="H61" s="19" t="s">
        <v>32</v>
      </c>
      <c r="I61" s="19" t="s">
        <v>102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05">
        <v>0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0</v>
      </c>
    </row>
    <row r="62" spans="5:27" x14ac:dyDescent="0.3">
      <c r="E62" s="21">
        <v>103014.14</v>
      </c>
      <c r="F62" s="19" t="s">
        <v>42</v>
      </c>
      <c r="G62" s="19" t="s">
        <v>103</v>
      </c>
      <c r="H62" s="19" t="s">
        <v>83</v>
      </c>
      <c r="I62" s="19" t="s">
        <v>84</v>
      </c>
      <c r="J62" s="105">
        <v>0</v>
      </c>
      <c r="K62" s="105">
        <v>10385</v>
      </c>
      <c r="L62" s="105">
        <v>10995</v>
      </c>
      <c r="M62" s="105">
        <v>0</v>
      </c>
      <c r="N62" s="105">
        <v>4154</v>
      </c>
      <c r="O62" s="105">
        <v>6597</v>
      </c>
      <c r="P62" s="105">
        <v>0</v>
      </c>
      <c r="Q62" s="105">
        <v>18173.75</v>
      </c>
      <c r="R62" s="105">
        <v>19241.25</v>
      </c>
      <c r="S62" s="105">
        <v>0</v>
      </c>
      <c r="T62" s="105">
        <v>7269.4999999999991</v>
      </c>
      <c r="U62" s="105">
        <v>11544.75</v>
      </c>
      <c r="V62" s="105">
        <v>0</v>
      </c>
      <c r="W62" s="105">
        <v>23366.25</v>
      </c>
      <c r="X62" s="105">
        <v>24738.75</v>
      </c>
      <c r="Y62" s="105">
        <v>0</v>
      </c>
      <c r="Z62" s="105">
        <v>9346.5</v>
      </c>
      <c r="AA62" s="105">
        <v>14843.250000000002</v>
      </c>
    </row>
    <row r="63" spans="5:27" x14ac:dyDescent="0.3">
      <c r="E63" s="21">
        <v>103014.15</v>
      </c>
      <c r="F63" s="19" t="s">
        <v>42</v>
      </c>
      <c r="G63" s="19" t="s">
        <v>103</v>
      </c>
      <c r="H63" s="19" t="s">
        <v>85</v>
      </c>
      <c r="I63" s="19" t="s">
        <v>84</v>
      </c>
      <c r="J63" s="105">
        <v>0</v>
      </c>
      <c r="K63" s="105">
        <v>1875</v>
      </c>
      <c r="L63" s="105">
        <v>0</v>
      </c>
      <c r="M63" s="105">
        <v>0</v>
      </c>
      <c r="N63" s="105">
        <v>750</v>
      </c>
      <c r="O63" s="105">
        <v>0</v>
      </c>
      <c r="P63" s="105">
        <v>0</v>
      </c>
      <c r="Q63" s="105">
        <v>3281.25</v>
      </c>
      <c r="R63" s="105">
        <v>0</v>
      </c>
      <c r="S63" s="105">
        <v>0</v>
      </c>
      <c r="T63" s="105">
        <v>1312.5</v>
      </c>
      <c r="U63" s="105">
        <v>0</v>
      </c>
      <c r="V63" s="105">
        <v>0</v>
      </c>
      <c r="W63" s="105">
        <v>4218.75</v>
      </c>
      <c r="X63" s="105">
        <v>0</v>
      </c>
      <c r="Y63" s="105">
        <v>0</v>
      </c>
      <c r="Z63" s="105">
        <v>1687.5</v>
      </c>
      <c r="AA63" s="105">
        <v>0</v>
      </c>
    </row>
    <row r="64" spans="5:27" x14ac:dyDescent="0.3">
      <c r="E64" s="21">
        <v>103014.16</v>
      </c>
      <c r="F64" s="19" t="s">
        <v>42</v>
      </c>
      <c r="G64" s="19" t="s">
        <v>103</v>
      </c>
      <c r="H64" s="19" t="s">
        <v>86</v>
      </c>
      <c r="I64" s="19" t="s">
        <v>84</v>
      </c>
      <c r="J64" s="105">
        <v>0</v>
      </c>
      <c r="K64" s="105">
        <v>6515.0000000000009</v>
      </c>
      <c r="L64" s="105">
        <v>6900</v>
      </c>
      <c r="M64" s="105">
        <v>0</v>
      </c>
      <c r="N64" s="105">
        <v>2606</v>
      </c>
      <c r="O64" s="105">
        <v>4140</v>
      </c>
      <c r="P64" s="105">
        <v>0</v>
      </c>
      <c r="Q64" s="105">
        <v>11401.249999999998</v>
      </c>
      <c r="R64" s="105">
        <v>12074.999999999998</v>
      </c>
      <c r="S64" s="105">
        <v>0</v>
      </c>
      <c r="T64" s="105">
        <v>4560.5</v>
      </c>
      <c r="U64" s="105">
        <v>7244.9999999999991</v>
      </c>
      <c r="V64" s="105">
        <v>0</v>
      </c>
      <c r="W64" s="105">
        <v>14658.75</v>
      </c>
      <c r="X64" s="105">
        <v>15525</v>
      </c>
      <c r="Y64" s="105">
        <v>0</v>
      </c>
      <c r="Z64" s="105">
        <v>5863.5</v>
      </c>
      <c r="AA64" s="105">
        <v>9315</v>
      </c>
    </row>
    <row r="65" spans="5:27" x14ac:dyDescent="0.3">
      <c r="E65" s="21">
        <v>103015.14</v>
      </c>
      <c r="F65" s="19" t="s">
        <v>42</v>
      </c>
      <c r="G65" s="19" t="s">
        <v>104</v>
      </c>
      <c r="H65" s="19" t="s">
        <v>83</v>
      </c>
      <c r="I65" s="19" t="s">
        <v>88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5">
        <v>0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</row>
    <row r="66" spans="5:27" x14ac:dyDescent="0.3">
      <c r="E66" s="21">
        <v>103015.15</v>
      </c>
      <c r="F66" s="19" t="s">
        <v>42</v>
      </c>
      <c r="G66" s="19" t="s">
        <v>104</v>
      </c>
      <c r="H66" s="19" t="s">
        <v>85</v>
      </c>
      <c r="I66" s="19" t="s">
        <v>88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5">
        <v>0</v>
      </c>
      <c r="P66" s="105">
        <v>0</v>
      </c>
      <c r="Q66" s="105">
        <v>0</v>
      </c>
      <c r="R66" s="105">
        <v>0</v>
      </c>
      <c r="S66" s="105">
        <v>0</v>
      </c>
      <c r="T66" s="105">
        <v>0</v>
      </c>
      <c r="U66" s="105">
        <v>0</v>
      </c>
      <c r="V66" s="105">
        <v>0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</row>
    <row r="67" spans="5:27" x14ac:dyDescent="0.3">
      <c r="E67" s="21">
        <v>103015.16</v>
      </c>
      <c r="F67" s="19" t="s">
        <v>42</v>
      </c>
      <c r="G67" s="19" t="s">
        <v>104</v>
      </c>
      <c r="H67" s="19" t="s">
        <v>86</v>
      </c>
      <c r="I67" s="19" t="s">
        <v>88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0</v>
      </c>
      <c r="S67" s="105">
        <v>0</v>
      </c>
      <c r="T67" s="105">
        <v>0</v>
      </c>
      <c r="U67" s="105">
        <v>0</v>
      </c>
      <c r="V67" s="105">
        <v>0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</row>
    <row r="68" spans="5:27" x14ac:dyDescent="0.3">
      <c r="E68" s="21">
        <v>103016.14</v>
      </c>
      <c r="F68" s="19" t="s">
        <v>42</v>
      </c>
      <c r="G68" s="19" t="s">
        <v>105</v>
      </c>
      <c r="H68" s="19" t="s">
        <v>83</v>
      </c>
      <c r="I68" s="19" t="s">
        <v>84</v>
      </c>
      <c r="J68" s="105">
        <v>0</v>
      </c>
      <c r="K68" s="105">
        <v>1600</v>
      </c>
      <c r="L68" s="105">
        <v>1695</v>
      </c>
      <c r="M68" s="105">
        <v>0</v>
      </c>
      <c r="N68" s="105">
        <v>0</v>
      </c>
      <c r="O68" s="105">
        <v>0</v>
      </c>
      <c r="P68" s="105">
        <v>0</v>
      </c>
      <c r="Q68" s="105">
        <v>2800</v>
      </c>
      <c r="R68" s="105">
        <v>2966.25</v>
      </c>
      <c r="S68" s="105">
        <v>0</v>
      </c>
      <c r="T68" s="105">
        <v>0</v>
      </c>
      <c r="U68" s="105">
        <v>0</v>
      </c>
      <c r="V68" s="105">
        <v>0</v>
      </c>
      <c r="W68" s="105">
        <v>3600</v>
      </c>
      <c r="X68" s="105">
        <v>3813.7500000000005</v>
      </c>
      <c r="Y68" s="105">
        <v>0</v>
      </c>
      <c r="Z68" s="105">
        <v>0</v>
      </c>
      <c r="AA68" s="105">
        <v>0</v>
      </c>
    </row>
    <row r="69" spans="5:27" x14ac:dyDescent="0.3">
      <c r="E69" s="21">
        <v>203027.01</v>
      </c>
      <c r="F69" s="19" t="s">
        <v>23</v>
      </c>
      <c r="G69" s="19" t="s">
        <v>103</v>
      </c>
      <c r="H69" s="19" t="s">
        <v>24</v>
      </c>
      <c r="I69" s="19" t="s">
        <v>99</v>
      </c>
      <c r="J69" s="105">
        <v>0</v>
      </c>
      <c r="K69" s="105">
        <v>3240</v>
      </c>
      <c r="L69" s="105">
        <v>3240</v>
      </c>
      <c r="M69" s="105">
        <v>0</v>
      </c>
      <c r="N69" s="105">
        <v>432</v>
      </c>
      <c r="O69" s="105">
        <v>432</v>
      </c>
      <c r="P69" s="105">
        <v>0</v>
      </c>
      <c r="Q69" s="105">
        <v>5670</v>
      </c>
      <c r="R69" s="105">
        <v>5670</v>
      </c>
      <c r="S69" s="105">
        <v>0</v>
      </c>
      <c r="T69" s="105">
        <v>756</v>
      </c>
      <c r="U69" s="105">
        <v>756</v>
      </c>
      <c r="V69" s="105">
        <v>0</v>
      </c>
      <c r="W69" s="105">
        <v>7290</v>
      </c>
      <c r="X69" s="105">
        <v>7290</v>
      </c>
      <c r="Y69" s="105">
        <v>0</v>
      </c>
      <c r="Z69" s="105">
        <v>972</v>
      </c>
      <c r="AA69" s="105">
        <v>972</v>
      </c>
    </row>
    <row r="70" spans="5:27" x14ac:dyDescent="0.3">
      <c r="E70" s="21">
        <v>203027.02</v>
      </c>
      <c r="F70" s="19" t="s">
        <v>23</v>
      </c>
      <c r="G70" s="19" t="s">
        <v>103</v>
      </c>
      <c r="H70" s="19" t="s">
        <v>25</v>
      </c>
      <c r="I70" s="19" t="s">
        <v>99</v>
      </c>
      <c r="J70" s="105">
        <v>0</v>
      </c>
      <c r="K70" s="105">
        <v>915.00000000000011</v>
      </c>
      <c r="L70" s="105">
        <v>915.00000000000011</v>
      </c>
      <c r="M70" s="105">
        <v>0</v>
      </c>
      <c r="N70" s="105">
        <v>122.00000000000001</v>
      </c>
      <c r="O70" s="105">
        <v>122.00000000000001</v>
      </c>
      <c r="P70" s="105">
        <v>0</v>
      </c>
      <c r="Q70" s="105">
        <v>1601.2499999999998</v>
      </c>
      <c r="R70" s="105">
        <v>1601.2499999999998</v>
      </c>
      <c r="S70" s="105">
        <v>0</v>
      </c>
      <c r="T70" s="105">
        <v>213.49999999999997</v>
      </c>
      <c r="U70" s="105">
        <v>213.49999999999997</v>
      </c>
      <c r="V70" s="105">
        <v>0</v>
      </c>
      <c r="W70" s="105">
        <v>2058.75</v>
      </c>
      <c r="X70" s="105">
        <v>2058.75</v>
      </c>
      <c r="Y70" s="105">
        <v>0</v>
      </c>
      <c r="Z70" s="105">
        <v>274.5</v>
      </c>
      <c r="AA70" s="105">
        <v>274.5</v>
      </c>
    </row>
    <row r="71" spans="5:27" x14ac:dyDescent="0.3">
      <c r="E71" s="21">
        <v>203027.03</v>
      </c>
      <c r="F71" s="19" t="s">
        <v>23</v>
      </c>
      <c r="G71" s="19" t="s">
        <v>103</v>
      </c>
      <c r="H71" s="19" t="s">
        <v>26</v>
      </c>
      <c r="I71" s="19" t="s">
        <v>99</v>
      </c>
      <c r="J71" s="105">
        <v>0</v>
      </c>
      <c r="K71" s="105">
        <v>150</v>
      </c>
      <c r="L71" s="105">
        <v>150</v>
      </c>
      <c r="M71" s="105">
        <v>0</v>
      </c>
      <c r="N71" s="105">
        <v>20</v>
      </c>
      <c r="O71" s="105">
        <v>20</v>
      </c>
      <c r="P71" s="105">
        <v>0</v>
      </c>
      <c r="Q71" s="105">
        <v>262.5</v>
      </c>
      <c r="R71" s="105">
        <v>262.5</v>
      </c>
      <c r="S71" s="105">
        <v>0</v>
      </c>
      <c r="T71" s="105">
        <v>35</v>
      </c>
      <c r="U71" s="105">
        <v>35</v>
      </c>
      <c r="V71" s="105">
        <v>0</v>
      </c>
      <c r="W71" s="105">
        <v>337.5</v>
      </c>
      <c r="X71" s="105">
        <v>337.5</v>
      </c>
      <c r="Y71" s="105">
        <v>0</v>
      </c>
      <c r="Z71" s="105">
        <v>45</v>
      </c>
      <c r="AA71" s="105">
        <v>45</v>
      </c>
    </row>
    <row r="72" spans="5:27" x14ac:dyDescent="0.3">
      <c r="E72" s="21">
        <v>203027.04</v>
      </c>
      <c r="F72" s="19" t="s">
        <v>23</v>
      </c>
      <c r="G72" s="19" t="s">
        <v>103</v>
      </c>
      <c r="H72" s="19" t="s">
        <v>27</v>
      </c>
      <c r="I72" s="19" t="s">
        <v>99</v>
      </c>
      <c r="J72" s="105">
        <v>0</v>
      </c>
      <c r="K72" s="105">
        <v>285</v>
      </c>
      <c r="L72" s="105">
        <v>285</v>
      </c>
      <c r="M72" s="105">
        <v>0</v>
      </c>
      <c r="N72" s="105">
        <v>38</v>
      </c>
      <c r="O72" s="105">
        <v>38</v>
      </c>
      <c r="P72" s="105">
        <v>0</v>
      </c>
      <c r="Q72" s="105">
        <v>498.74999999999994</v>
      </c>
      <c r="R72" s="105">
        <v>498.74999999999994</v>
      </c>
      <c r="S72" s="105">
        <v>0</v>
      </c>
      <c r="T72" s="105">
        <v>66.5</v>
      </c>
      <c r="U72" s="105">
        <v>66.5</v>
      </c>
      <c r="V72" s="105">
        <v>0</v>
      </c>
      <c r="W72" s="105">
        <v>641.25</v>
      </c>
      <c r="X72" s="105">
        <v>641.25</v>
      </c>
      <c r="Y72" s="105">
        <v>0</v>
      </c>
      <c r="Z72" s="105">
        <v>85.5</v>
      </c>
      <c r="AA72" s="105">
        <v>85.5</v>
      </c>
    </row>
    <row r="73" spans="5:27" x14ac:dyDescent="0.3">
      <c r="E73" s="21">
        <v>203027.05</v>
      </c>
      <c r="F73" s="19" t="s">
        <v>23</v>
      </c>
      <c r="G73" s="19" t="s">
        <v>103</v>
      </c>
      <c r="H73" s="19" t="s">
        <v>28</v>
      </c>
      <c r="I73" s="19" t="s">
        <v>99</v>
      </c>
      <c r="J73" s="105">
        <v>0</v>
      </c>
      <c r="K73" s="105">
        <v>300</v>
      </c>
      <c r="L73" s="105">
        <v>300</v>
      </c>
      <c r="M73" s="105">
        <v>0</v>
      </c>
      <c r="N73" s="105">
        <v>40</v>
      </c>
      <c r="O73" s="105">
        <v>40</v>
      </c>
      <c r="P73" s="105">
        <v>0</v>
      </c>
      <c r="Q73" s="105">
        <v>525</v>
      </c>
      <c r="R73" s="105">
        <v>525</v>
      </c>
      <c r="S73" s="105">
        <v>0</v>
      </c>
      <c r="T73" s="105">
        <v>70</v>
      </c>
      <c r="U73" s="105">
        <v>70</v>
      </c>
      <c r="V73" s="105">
        <v>0</v>
      </c>
      <c r="W73" s="105">
        <v>675</v>
      </c>
      <c r="X73" s="105">
        <v>675</v>
      </c>
      <c r="Y73" s="105">
        <v>0</v>
      </c>
      <c r="Z73" s="105">
        <v>90</v>
      </c>
      <c r="AA73" s="105">
        <v>90</v>
      </c>
    </row>
    <row r="74" spans="5:27" x14ac:dyDescent="0.3">
      <c r="E74" s="21">
        <v>203027.06</v>
      </c>
      <c r="F74" s="19" t="s">
        <v>23</v>
      </c>
      <c r="G74" s="19" t="s">
        <v>103</v>
      </c>
      <c r="H74" s="19" t="s">
        <v>29</v>
      </c>
      <c r="I74" s="19" t="s">
        <v>99</v>
      </c>
      <c r="J74" s="105">
        <v>0</v>
      </c>
      <c r="K74" s="105">
        <v>285</v>
      </c>
      <c r="L74" s="105">
        <v>285</v>
      </c>
      <c r="M74" s="105">
        <v>0</v>
      </c>
      <c r="N74" s="105">
        <v>38</v>
      </c>
      <c r="O74" s="105">
        <v>38</v>
      </c>
      <c r="P74" s="105">
        <v>0</v>
      </c>
      <c r="Q74" s="105">
        <v>498.74999999999994</v>
      </c>
      <c r="R74" s="105">
        <v>498.74999999999994</v>
      </c>
      <c r="S74" s="105">
        <v>0</v>
      </c>
      <c r="T74" s="105">
        <v>66.5</v>
      </c>
      <c r="U74" s="105">
        <v>66.5</v>
      </c>
      <c r="V74" s="105">
        <v>0</v>
      </c>
      <c r="W74" s="105">
        <v>641.25</v>
      </c>
      <c r="X74" s="105">
        <v>641.25</v>
      </c>
      <c r="Y74" s="105">
        <v>0</v>
      </c>
      <c r="Z74" s="105">
        <v>85.5</v>
      </c>
      <c r="AA74" s="105">
        <v>85.5</v>
      </c>
    </row>
    <row r="75" spans="5:27" x14ac:dyDescent="0.3">
      <c r="E75" s="21">
        <v>203027.07</v>
      </c>
      <c r="F75" s="19" t="s">
        <v>23</v>
      </c>
      <c r="G75" s="19" t="s">
        <v>103</v>
      </c>
      <c r="H75" s="19" t="s">
        <v>30</v>
      </c>
      <c r="I75" s="19" t="s">
        <v>99</v>
      </c>
      <c r="J75" s="105">
        <v>0</v>
      </c>
      <c r="K75" s="105">
        <v>300</v>
      </c>
      <c r="L75" s="105">
        <v>300</v>
      </c>
      <c r="M75" s="105">
        <v>0</v>
      </c>
      <c r="N75" s="105">
        <v>40</v>
      </c>
      <c r="O75" s="105">
        <v>40</v>
      </c>
      <c r="P75" s="105">
        <v>0</v>
      </c>
      <c r="Q75" s="105">
        <v>525</v>
      </c>
      <c r="R75" s="105">
        <v>525</v>
      </c>
      <c r="S75" s="105">
        <v>0</v>
      </c>
      <c r="T75" s="105">
        <v>70</v>
      </c>
      <c r="U75" s="105">
        <v>70</v>
      </c>
      <c r="V75" s="105">
        <v>0</v>
      </c>
      <c r="W75" s="105">
        <v>675</v>
      </c>
      <c r="X75" s="105">
        <v>675</v>
      </c>
      <c r="Y75" s="105">
        <v>0</v>
      </c>
      <c r="Z75" s="105">
        <v>90</v>
      </c>
      <c r="AA75" s="105">
        <v>90</v>
      </c>
    </row>
    <row r="76" spans="5:27" x14ac:dyDescent="0.3">
      <c r="E76" s="21">
        <v>203027.08</v>
      </c>
      <c r="F76" s="19" t="s">
        <v>23</v>
      </c>
      <c r="G76" s="19" t="s">
        <v>103</v>
      </c>
      <c r="H76" s="19" t="s">
        <v>31</v>
      </c>
      <c r="I76" s="19" t="s">
        <v>99</v>
      </c>
      <c r="J76" s="105">
        <v>0</v>
      </c>
      <c r="K76" s="105">
        <v>465</v>
      </c>
      <c r="L76" s="105">
        <v>465</v>
      </c>
      <c r="M76" s="105">
        <v>0</v>
      </c>
      <c r="N76" s="105">
        <v>62</v>
      </c>
      <c r="O76" s="105">
        <v>62</v>
      </c>
      <c r="P76" s="105">
        <v>0</v>
      </c>
      <c r="Q76" s="105">
        <v>813.75</v>
      </c>
      <c r="R76" s="105">
        <v>813.75</v>
      </c>
      <c r="S76" s="105">
        <v>0</v>
      </c>
      <c r="T76" s="105">
        <v>108.5</v>
      </c>
      <c r="U76" s="105">
        <v>108.5</v>
      </c>
      <c r="V76" s="105">
        <v>0</v>
      </c>
      <c r="W76" s="105">
        <v>1046.25</v>
      </c>
      <c r="X76" s="105">
        <v>1046.25</v>
      </c>
      <c r="Y76" s="105">
        <v>0</v>
      </c>
      <c r="Z76" s="105">
        <v>139.5</v>
      </c>
      <c r="AA76" s="105">
        <v>139.5</v>
      </c>
    </row>
    <row r="77" spans="5:27" x14ac:dyDescent="0.3">
      <c r="E77" s="21">
        <v>203027.09</v>
      </c>
      <c r="F77" s="19" t="s">
        <v>23</v>
      </c>
      <c r="G77" s="19" t="s">
        <v>103</v>
      </c>
      <c r="H77" s="19" t="s">
        <v>32</v>
      </c>
      <c r="I77" s="19" t="s">
        <v>99</v>
      </c>
      <c r="J77" s="105">
        <v>0</v>
      </c>
      <c r="K77" s="105">
        <v>0</v>
      </c>
      <c r="L77" s="105">
        <v>0</v>
      </c>
      <c r="M77" s="105">
        <v>0</v>
      </c>
      <c r="N77" s="105">
        <v>0</v>
      </c>
      <c r="O77" s="105">
        <v>0</v>
      </c>
      <c r="P77" s="105">
        <v>0</v>
      </c>
      <c r="Q77" s="105">
        <v>0</v>
      </c>
      <c r="R77" s="105">
        <v>0</v>
      </c>
      <c r="S77" s="105">
        <v>0</v>
      </c>
      <c r="T77" s="105">
        <v>0</v>
      </c>
      <c r="U77" s="105">
        <v>0</v>
      </c>
      <c r="V77" s="105">
        <v>0</v>
      </c>
      <c r="W77" s="105">
        <v>0</v>
      </c>
      <c r="X77" s="105">
        <v>0</v>
      </c>
      <c r="Y77" s="105">
        <v>0</v>
      </c>
      <c r="Z77" s="105">
        <v>0</v>
      </c>
      <c r="AA77" s="105">
        <v>0</v>
      </c>
    </row>
    <row r="78" spans="5:27" x14ac:dyDescent="0.3">
      <c r="E78" s="21">
        <v>203028.01</v>
      </c>
      <c r="F78" s="19" t="s">
        <v>23</v>
      </c>
      <c r="G78" s="19" t="s">
        <v>104</v>
      </c>
      <c r="H78" s="19" t="s">
        <v>24</v>
      </c>
      <c r="I78" s="19" t="s">
        <v>99</v>
      </c>
      <c r="J78" s="105">
        <v>0</v>
      </c>
      <c r="K78" s="105">
        <v>0</v>
      </c>
      <c r="L78" s="105">
        <v>0</v>
      </c>
      <c r="M78" s="105">
        <v>0</v>
      </c>
      <c r="N78" s="105">
        <v>0</v>
      </c>
      <c r="O78" s="105">
        <v>0</v>
      </c>
      <c r="P78" s="105">
        <v>0</v>
      </c>
      <c r="Q78" s="105">
        <v>0</v>
      </c>
      <c r="R78" s="105">
        <v>0</v>
      </c>
      <c r="S78" s="105">
        <v>0</v>
      </c>
      <c r="T78" s="105">
        <v>0</v>
      </c>
      <c r="U78" s="105">
        <v>0</v>
      </c>
      <c r="V78" s="105">
        <v>0</v>
      </c>
      <c r="W78" s="105">
        <v>0</v>
      </c>
      <c r="X78" s="105">
        <v>0</v>
      </c>
      <c r="Y78" s="105">
        <v>0</v>
      </c>
      <c r="Z78" s="105">
        <v>0</v>
      </c>
      <c r="AA78" s="105">
        <v>0</v>
      </c>
    </row>
    <row r="79" spans="5:27" x14ac:dyDescent="0.3">
      <c r="E79" s="21">
        <v>203028.02</v>
      </c>
      <c r="F79" s="19" t="s">
        <v>23</v>
      </c>
      <c r="G79" s="19" t="s">
        <v>104</v>
      </c>
      <c r="H79" s="19" t="s">
        <v>25</v>
      </c>
      <c r="I79" s="19" t="s">
        <v>99</v>
      </c>
      <c r="J79" s="105">
        <v>0</v>
      </c>
      <c r="K79" s="105">
        <v>32429.200000000001</v>
      </c>
      <c r="L79" s="105">
        <v>32429.200000000001</v>
      </c>
      <c r="M79" s="105">
        <v>0</v>
      </c>
      <c r="N79" s="105">
        <v>1004</v>
      </c>
      <c r="O79" s="105">
        <v>1004</v>
      </c>
      <c r="P79" s="105">
        <v>0</v>
      </c>
      <c r="Q79" s="105">
        <v>56751.1</v>
      </c>
      <c r="R79" s="105">
        <v>56751.1</v>
      </c>
      <c r="S79" s="105">
        <v>0</v>
      </c>
      <c r="T79" s="105">
        <v>1757</v>
      </c>
      <c r="U79" s="105">
        <v>1757</v>
      </c>
      <c r="V79" s="105">
        <v>0</v>
      </c>
      <c r="W79" s="105">
        <v>72965.7</v>
      </c>
      <c r="X79" s="105">
        <v>72965.7</v>
      </c>
      <c r="Y79" s="105">
        <v>0</v>
      </c>
      <c r="Z79" s="105">
        <v>2259</v>
      </c>
      <c r="AA79" s="105">
        <v>2259</v>
      </c>
    </row>
    <row r="80" spans="5:27" x14ac:dyDescent="0.3">
      <c r="E80" s="21">
        <v>203028.03</v>
      </c>
      <c r="F80" s="19" t="s">
        <v>23</v>
      </c>
      <c r="G80" s="19" t="s">
        <v>104</v>
      </c>
      <c r="H80" s="19" t="s">
        <v>26</v>
      </c>
      <c r="I80" s="19" t="s">
        <v>99</v>
      </c>
      <c r="J80" s="105">
        <v>0</v>
      </c>
      <c r="K80" s="105">
        <v>5749.4000000000005</v>
      </c>
      <c r="L80" s="105">
        <v>5749.4000000000005</v>
      </c>
      <c r="M80" s="105">
        <v>0</v>
      </c>
      <c r="N80" s="105">
        <v>178</v>
      </c>
      <c r="O80" s="105">
        <v>178</v>
      </c>
      <c r="P80" s="105">
        <v>0</v>
      </c>
      <c r="Q80" s="105">
        <v>10061.449999999999</v>
      </c>
      <c r="R80" s="105">
        <v>10061.449999999999</v>
      </c>
      <c r="S80" s="105">
        <v>0</v>
      </c>
      <c r="T80" s="105">
        <v>311.5</v>
      </c>
      <c r="U80" s="105">
        <v>311.5</v>
      </c>
      <c r="V80" s="105">
        <v>0</v>
      </c>
      <c r="W80" s="105">
        <v>12936.150000000001</v>
      </c>
      <c r="X80" s="105">
        <v>12936.150000000001</v>
      </c>
      <c r="Y80" s="105">
        <v>0</v>
      </c>
      <c r="Z80" s="105">
        <v>400.50000000000006</v>
      </c>
      <c r="AA80" s="105">
        <v>400.50000000000006</v>
      </c>
    </row>
    <row r="81" spans="5:27" x14ac:dyDescent="0.3">
      <c r="E81" s="21">
        <v>203028.04</v>
      </c>
      <c r="F81" s="19" t="s">
        <v>23</v>
      </c>
      <c r="G81" s="19" t="s">
        <v>104</v>
      </c>
      <c r="H81" s="19" t="s">
        <v>27</v>
      </c>
      <c r="I81" s="19" t="s">
        <v>99</v>
      </c>
      <c r="J81" s="105">
        <v>0</v>
      </c>
      <c r="K81" s="105">
        <v>10142.200000000001</v>
      </c>
      <c r="L81" s="105">
        <v>10142.200000000001</v>
      </c>
      <c r="M81" s="105">
        <v>0</v>
      </c>
      <c r="N81" s="105">
        <v>314</v>
      </c>
      <c r="O81" s="105">
        <v>314</v>
      </c>
      <c r="P81" s="105">
        <v>0</v>
      </c>
      <c r="Q81" s="105">
        <v>17748.849999999999</v>
      </c>
      <c r="R81" s="105">
        <v>17748.849999999999</v>
      </c>
      <c r="S81" s="105">
        <v>0</v>
      </c>
      <c r="T81" s="105">
        <v>549.5</v>
      </c>
      <c r="U81" s="105">
        <v>549.5</v>
      </c>
      <c r="V81" s="105">
        <v>0</v>
      </c>
      <c r="W81" s="105">
        <v>22819.95</v>
      </c>
      <c r="X81" s="105">
        <v>22819.95</v>
      </c>
      <c r="Y81" s="105">
        <v>0</v>
      </c>
      <c r="Z81" s="105">
        <v>706.5</v>
      </c>
      <c r="AA81" s="105">
        <v>706.5</v>
      </c>
    </row>
    <row r="82" spans="5:27" x14ac:dyDescent="0.3">
      <c r="E82" s="21">
        <v>203028.05</v>
      </c>
      <c r="F82" s="19" t="s">
        <v>23</v>
      </c>
      <c r="G82" s="19" t="s">
        <v>104</v>
      </c>
      <c r="H82" s="19" t="s">
        <v>28</v>
      </c>
      <c r="I82" s="19" t="s">
        <v>99</v>
      </c>
      <c r="J82" s="105">
        <v>0</v>
      </c>
      <c r="K82" s="105">
        <v>11046.6</v>
      </c>
      <c r="L82" s="105">
        <v>11046.6</v>
      </c>
      <c r="M82" s="105">
        <v>0</v>
      </c>
      <c r="N82" s="105">
        <v>342</v>
      </c>
      <c r="O82" s="105">
        <v>342</v>
      </c>
      <c r="P82" s="105">
        <v>0</v>
      </c>
      <c r="Q82" s="105">
        <v>19331.55</v>
      </c>
      <c r="R82" s="105">
        <v>19331.55</v>
      </c>
      <c r="S82" s="105">
        <v>0</v>
      </c>
      <c r="T82" s="105">
        <v>598.5</v>
      </c>
      <c r="U82" s="105">
        <v>598.5</v>
      </c>
      <c r="V82" s="105">
        <v>0</v>
      </c>
      <c r="W82" s="105">
        <v>24854.850000000002</v>
      </c>
      <c r="X82" s="105">
        <v>24854.850000000002</v>
      </c>
      <c r="Y82" s="105">
        <v>0</v>
      </c>
      <c r="Z82" s="105">
        <v>769.5</v>
      </c>
      <c r="AA82" s="105">
        <v>769.5</v>
      </c>
    </row>
    <row r="83" spans="5:27" x14ac:dyDescent="0.3">
      <c r="E83" s="21">
        <v>203028.06</v>
      </c>
      <c r="F83" s="19" t="s">
        <v>23</v>
      </c>
      <c r="G83" s="19" t="s">
        <v>104</v>
      </c>
      <c r="H83" s="19" t="s">
        <v>29</v>
      </c>
      <c r="I83" s="19" t="s">
        <v>99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05">
        <v>0</v>
      </c>
      <c r="U83" s="105">
        <v>0</v>
      </c>
      <c r="V83" s="105">
        <v>0</v>
      </c>
      <c r="W83" s="105">
        <v>0</v>
      </c>
      <c r="X83" s="105">
        <v>0</v>
      </c>
      <c r="Y83" s="105">
        <v>0</v>
      </c>
      <c r="Z83" s="105">
        <v>0</v>
      </c>
      <c r="AA83" s="105">
        <v>0</v>
      </c>
    </row>
    <row r="84" spans="5:27" x14ac:dyDescent="0.3">
      <c r="E84" s="21">
        <v>203028.07</v>
      </c>
      <c r="F84" s="19" t="s">
        <v>23</v>
      </c>
      <c r="G84" s="19" t="s">
        <v>104</v>
      </c>
      <c r="H84" s="19" t="s">
        <v>30</v>
      </c>
      <c r="I84" s="19" t="s">
        <v>99</v>
      </c>
      <c r="J84" s="105">
        <v>0</v>
      </c>
      <c r="K84" s="105">
        <v>10982</v>
      </c>
      <c r="L84" s="105">
        <v>10982</v>
      </c>
      <c r="M84" s="105">
        <v>0</v>
      </c>
      <c r="N84" s="105">
        <v>340</v>
      </c>
      <c r="O84" s="105">
        <v>340</v>
      </c>
      <c r="P84" s="105">
        <v>0</v>
      </c>
      <c r="Q84" s="105">
        <v>19218.499999999996</v>
      </c>
      <c r="R84" s="105">
        <v>19218.499999999996</v>
      </c>
      <c r="S84" s="105">
        <v>0</v>
      </c>
      <c r="T84" s="105">
        <v>594.99999999999989</v>
      </c>
      <c r="U84" s="105">
        <v>594.99999999999989</v>
      </c>
      <c r="V84" s="105">
        <v>0</v>
      </c>
      <c r="W84" s="105">
        <v>24709.5</v>
      </c>
      <c r="X84" s="105">
        <v>24709.5</v>
      </c>
      <c r="Y84" s="105">
        <v>0</v>
      </c>
      <c r="Z84" s="105">
        <v>765</v>
      </c>
      <c r="AA84" s="105">
        <v>765</v>
      </c>
    </row>
    <row r="85" spans="5:27" x14ac:dyDescent="0.3">
      <c r="E85" s="21">
        <v>203028.08</v>
      </c>
      <c r="F85" s="19" t="s">
        <v>23</v>
      </c>
      <c r="G85" s="19" t="s">
        <v>104</v>
      </c>
      <c r="H85" s="19" t="s">
        <v>31</v>
      </c>
      <c r="I85" s="19" t="s">
        <v>99</v>
      </c>
      <c r="J85" s="105">
        <v>0</v>
      </c>
      <c r="K85" s="105">
        <v>0</v>
      </c>
      <c r="L85" s="105">
        <v>0</v>
      </c>
      <c r="M85" s="105">
        <v>0</v>
      </c>
      <c r="N85" s="105">
        <v>0</v>
      </c>
      <c r="O85" s="105">
        <v>0</v>
      </c>
      <c r="P85" s="105">
        <v>0</v>
      </c>
      <c r="Q85" s="105">
        <v>0</v>
      </c>
      <c r="R85" s="105">
        <v>0</v>
      </c>
      <c r="S85" s="105">
        <v>0</v>
      </c>
      <c r="T85" s="105">
        <v>0</v>
      </c>
      <c r="U85" s="105">
        <v>0</v>
      </c>
      <c r="V85" s="105">
        <v>0</v>
      </c>
      <c r="W85" s="105">
        <v>0</v>
      </c>
      <c r="X85" s="105">
        <v>0</v>
      </c>
      <c r="Y85" s="105">
        <v>0</v>
      </c>
      <c r="Z85" s="105">
        <v>0</v>
      </c>
      <c r="AA85" s="105">
        <v>0</v>
      </c>
    </row>
    <row r="86" spans="5:27" x14ac:dyDescent="0.3">
      <c r="E86" s="21">
        <v>203028.09</v>
      </c>
      <c r="F86" s="19" t="s">
        <v>23</v>
      </c>
      <c r="G86" s="19" t="s">
        <v>104</v>
      </c>
      <c r="H86" s="19" t="s">
        <v>32</v>
      </c>
      <c r="I86" s="19" t="s">
        <v>99</v>
      </c>
      <c r="J86" s="105">
        <v>0</v>
      </c>
      <c r="K86" s="105">
        <v>0</v>
      </c>
      <c r="L86" s="105">
        <v>0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  <c r="R86" s="105">
        <v>0</v>
      </c>
      <c r="S86" s="105">
        <v>0</v>
      </c>
      <c r="T86" s="105">
        <v>0</v>
      </c>
      <c r="U86" s="105">
        <v>0</v>
      </c>
      <c r="V86" s="105">
        <v>0</v>
      </c>
      <c r="W86" s="105">
        <v>0</v>
      </c>
      <c r="X86" s="105">
        <v>0</v>
      </c>
      <c r="Y86" s="105">
        <v>0</v>
      </c>
      <c r="Z86" s="105">
        <v>0</v>
      </c>
      <c r="AA86" s="105">
        <v>0</v>
      </c>
    </row>
    <row r="87" spans="5:27" x14ac:dyDescent="0.3">
      <c r="E87" s="21">
        <v>202022.01</v>
      </c>
      <c r="F87" s="19" t="s">
        <v>23</v>
      </c>
      <c r="G87" s="19" t="s">
        <v>22</v>
      </c>
      <c r="H87" s="19" t="s">
        <v>24</v>
      </c>
      <c r="I87" s="19" t="s">
        <v>94</v>
      </c>
      <c r="J87" s="105">
        <v>0</v>
      </c>
      <c r="K87" s="105">
        <v>0</v>
      </c>
      <c r="L87" s="105">
        <v>0</v>
      </c>
      <c r="M87" s="105">
        <v>6520.7470220000005</v>
      </c>
      <c r="N87" s="105">
        <v>10523.831101360001</v>
      </c>
      <c r="O87" s="105">
        <v>30967.254194800003</v>
      </c>
      <c r="P87" s="105">
        <v>0</v>
      </c>
      <c r="Q87" s="105">
        <v>0</v>
      </c>
      <c r="R87" s="105">
        <v>0</v>
      </c>
      <c r="S87" s="105">
        <v>4890.5602665000006</v>
      </c>
      <c r="T87" s="105">
        <v>7892.8733260200006</v>
      </c>
      <c r="U87" s="105">
        <v>23225.440646099996</v>
      </c>
      <c r="V87" s="105">
        <v>0</v>
      </c>
      <c r="W87" s="105">
        <v>0</v>
      </c>
      <c r="X87" s="105">
        <v>0</v>
      </c>
      <c r="Y87" s="105">
        <v>4890.5602665000006</v>
      </c>
      <c r="Z87" s="105">
        <v>7892.8733260200006</v>
      </c>
      <c r="AA87" s="105">
        <v>23225.440646099996</v>
      </c>
    </row>
    <row r="88" spans="5:27" x14ac:dyDescent="0.3">
      <c r="E88" s="21">
        <v>202022.02</v>
      </c>
      <c r="F88" s="19" t="s">
        <v>23</v>
      </c>
      <c r="G88" s="19" t="s">
        <v>22</v>
      </c>
      <c r="H88" s="19" t="s">
        <v>25</v>
      </c>
      <c r="I88" s="19" t="s">
        <v>94</v>
      </c>
      <c r="J88" s="105">
        <v>0</v>
      </c>
      <c r="K88" s="105">
        <v>0</v>
      </c>
      <c r="L88" s="105">
        <v>0</v>
      </c>
      <c r="M88" s="105">
        <v>3548.4588938399997</v>
      </c>
      <c r="N88" s="105">
        <v>5841.6806280800001</v>
      </c>
      <c r="O88" s="105">
        <v>17380.206825600002</v>
      </c>
      <c r="P88" s="105">
        <v>0</v>
      </c>
      <c r="Q88" s="105">
        <v>0</v>
      </c>
      <c r="R88" s="105">
        <v>0</v>
      </c>
      <c r="S88" s="105">
        <v>2661.3441703799999</v>
      </c>
      <c r="T88" s="105">
        <v>4381.2604710599999</v>
      </c>
      <c r="U88" s="105">
        <v>13035.155119199999</v>
      </c>
      <c r="V88" s="105">
        <v>0</v>
      </c>
      <c r="W88" s="105">
        <v>0</v>
      </c>
      <c r="X88" s="105">
        <v>0</v>
      </c>
      <c r="Y88" s="105">
        <v>2661.3441703799999</v>
      </c>
      <c r="Z88" s="105">
        <v>4381.2604710599999</v>
      </c>
      <c r="AA88" s="105">
        <v>13035.155119199999</v>
      </c>
    </row>
    <row r="89" spans="5:27" x14ac:dyDescent="0.3">
      <c r="E89" s="21">
        <v>202022.03</v>
      </c>
      <c r="F89" s="19" t="s">
        <v>23</v>
      </c>
      <c r="G89" s="19" t="s">
        <v>22</v>
      </c>
      <c r="H89" s="19" t="s">
        <v>26</v>
      </c>
      <c r="I89" s="19" t="s">
        <v>94</v>
      </c>
      <c r="J89" s="105">
        <v>0</v>
      </c>
      <c r="K89" s="105">
        <v>0</v>
      </c>
      <c r="L89" s="105">
        <v>0</v>
      </c>
      <c r="M89" s="105">
        <v>397.84526904000006</v>
      </c>
      <c r="N89" s="105">
        <v>833.58056352000006</v>
      </c>
      <c r="O89" s="105">
        <v>2273.4015376000002</v>
      </c>
      <c r="P89" s="105">
        <v>0</v>
      </c>
      <c r="Q89" s="105">
        <v>0</v>
      </c>
      <c r="R89" s="105">
        <v>0</v>
      </c>
      <c r="S89" s="105">
        <v>298.38395177999996</v>
      </c>
      <c r="T89" s="105">
        <v>625.18542263999996</v>
      </c>
      <c r="U89" s="105">
        <v>1705.0511531999998</v>
      </c>
      <c r="V89" s="105">
        <v>0</v>
      </c>
      <c r="W89" s="105">
        <v>0</v>
      </c>
      <c r="X89" s="105">
        <v>0</v>
      </c>
      <c r="Y89" s="105">
        <v>298.38395177999996</v>
      </c>
      <c r="Z89" s="105">
        <v>625.18542263999996</v>
      </c>
      <c r="AA89" s="105">
        <v>1705.0511531999998</v>
      </c>
    </row>
    <row r="90" spans="5:27" x14ac:dyDescent="0.3">
      <c r="E90" s="21">
        <v>202022.04</v>
      </c>
      <c r="F90" s="19" t="s">
        <v>23</v>
      </c>
      <c r="G90" s="19" t="s">
        <v>22</v>
      </c>
      <c r="H90" s="19" t="s">
        <v>27</v>
      </c>
      <c r="I90" s="19" t="s">
        <v>94</v>
      </c>
      <c r="J90" s="105">
        <v>0</v>
      </c>
      <c r="K90" s="105">
        <v>0</v>
      </c>
      <c r="L90" s="105">
        <v>0</v>
      </c>
      <c r="M90" s="105">
        <v>4653.1424506000003</v>
      </c>
      <c r="N90" s="105">
        <v>7742.2034015999998</v>
      </c>
      <c r="O90" s="105">
        <v>22288.161318000002</v>
      </c>
      <c r="P90" s="105">
        <v>0</v>
      </c>
      <c r="Q90" s="105">
        <v>0</v>
      </c>
      <c r="R90" s="105">
        <v>0</v>
      </c>
      <c r="S90" s="105">
        <v>3489.8568379499998</v>
      </c>
      <c r="T90" s="105">
        <v>5806.6525511999989</v>
      </c>
      <c r="U90" s="105">
        <v>16716.120988500003</v>
      </c>
      <c r="V90" s="105">
        <v>0</v>
      </c>
      <c r="W90" s="105">
        <v>0</v>
      </c>
      <c r="X90" s="105">
        <v>0</v>
      </c>
      <c r="Y90" s="105">
        <v>3489.8568379499998</v>
      </c>
      <c r="Z90" s="105">
        <v>5806.6525511999989</v>
      </c>
      <c r="AA90" s="105">
        <v>16716.120988500003</v>
      </c>
    </row>
    <row r="91" spans="5:27" x14ac:dyDescent="0.3">
      <c r="E91" s="21">
        <v>202022.05</v>
      </c>
      <c r="F91" s="19" t="s">
        <v>23</v>
      </c>
      <c r="G91" s="19" t="s">
        <v>22</v>
      </c>
      <c r="H91" s="19" t="s">
        <v>28</v>
      </c>
      <c r="I91" s="19" t="s">
        <v>94</v>
      </c>
      <c r="J91" s="105">
        <v>0</v>
      </c>
      <c r="K91" s="105">
        <v>0</v>
      </c>
      <c r="L91" s="105">
        <v>0</v>
      </c>
      <c r="M91" s="105">
        <v>9098.2681511999999</v>
      </c>
      <c r="N91" s="105">
        <v>15250.430425600001</v>
      </c>
      <c r="O91" s="105">
        <v>42891.835562400003</v>
      </c>
      <c r="P91" s="105">
        <v>0</v>
      </c>
      <c r="Q91" s="105">
        <v>0</v>
      </c>
      <c r="R91" s="105">
        <v>0</v>
      </c>
      <c r="S91" s="105">
        <v>6823.7011133999995</v>
      </c>
      <c r="T91" s="105">
        <v>11437.822819200001</v>
      </c>
      <c r="U91" s="105">
        <v>32168.876671800001</v>
      </c>
      <c r="V91" s="105">
        <v>0</v>
      </c>
      <c r="W91" s="105">
        <v>0</v>
      </c>
      <c r="X91" s="105">
        <v>0</v>
      </c>
      <c r="Y91" s="105">
        <v>6823.7011133999995</v>
      </c>
      <c r="Z91" s="105">
        <v>11437.822819200001</v>
      </c>
      <c r="AA91" s="105">
        <v>32168.876671800001</v>
      </c>
    </row>
    <row r="92" spans="5:27" x14ac:dyDescent="0.3">
      <c r="E92" s="21">
        <v>202022.06</v>
      </c>
      <c r="F92" s="19" t="s">
        <v>23</v>
      </c>
      <c r="G92" s="19" t="s">
        <v>22</v>
      </c>
      <c r="H92" s="19" t="s">
        <v>29</v>
      </c>
      <c r="I92" s="19" t="s">
        <v>94</v>
      </c>
      <c r="J92" s="105">
        <v>0</v>
      </c>
      <c r="K92" s="105">
        <v>0</v>
      </c>
      <c r="L92" s="105">
        <v>0</v>
      </c>
      <c r="M92" s="105">
        <v>601.64320128000008</v>
      </c>
      <c r="N92" s="105">
        <v>945.43931628000018</v>
      </c>
      <c r="O92" s="105">
        <v>3437.9611504000004</v>
      </c>
      <c r="P92" s="105">
        <v>0</v>
      </c>
      <c r="Q92" s="105">
        <v>0</v>
      </c>
      <c r="R92" s="105">
        <v>0</v>
      </c>
      <c r="S92" s="105">
        <v>451.23240095999995</v>
      </c>
      <c r="T92" s="105">
        <v>709.07948720999991</v>
      </c>
      <c r="U92" s="105">
        <v>2578.4708627999998</v>
      </c>
      <c r="V92" s="105">
        <v>0</v>
      </c>
      <c r="W92" s="105">
        <v>0</v>
      </c>
      <c r="X92" s="105">
        <v>0</v>
      </c>
      <c r="Y92" s="105">
        <v>451.23240095999995</v>
      </c>
      <c r="Z92" s="105">
        <v>709.07948720999991</v>
      </c>
      <c r="AA92" s="105">
        <v>2578.4708627999998</v>
      </c>
    </row>
    <row r="93" spans="5:27" x14ac:dyDescent="0.3">
      <c r="E93" s="21">
        <v>202022.07</v>
      </c>
      <c r="F93" s="19" t="s">
        <v>23</v>
      </c>
      <c r="G93" s="19" t="s">
        <v>22</v>
      </c>
      <c r="H93" s="19" t="s">
        <v>30</v>
      </c>
      <c r="I93" s="19" t="s">
        <v>94</v>
      </c>
      <c r="J93" s="105">
        <v>0</v>
      </c>
      <c r="K93" s="105">
        <v>0</v>
      </c>
      <c r="L93" s="105">
        <v>0</v>
      </c>
      <c r="M93" s="105">
        <v>2115.0624307200001</v>
      </c>
      <c r="N93" s="105">
        <v>3462.155765</v>
      </c>
      <c r="O93" s="105">
        <v>10197.62243352</v>
      </c>
      <c r="P93" s="105">
        <v>0</v>
      </c>
      <c r="Q93" s="105">
        <v>0</v>
      </c>
      <c r="R93" s="105">
        <v>0</v>
      </c>
      <c r="S93" s="105">
        <v>1586.2968230399999</v>
      </c>
      <c r="T93" s="105">
        <v>2596.6168237500001</v>
      </c>
      <c r="U93" s="105">
        <v>7648.2168251399989</v>
      </c>
      <c r="V93" s="105">
        <v>0</v>
      </c>
      <c r="W93" s="105">
        <v>0</v>
      </c>
      <c r="X93" s="105">
        <v>0</v>
      </c>
      <c r="Y93" s="105">
        <v>1586.2968230399999</v>
      </c>
      <c r="Z93" s="105">
        <v>2596.6168237500001</v>
      </c>
      <c r="AA93" s="105">
        <v>7648.2168251399989</v>
      </c>
    </row>
    <row r="94" spans="5:27" x14ac:dyDescent="0.3">
      <c r="E94" s="21">
        <v>202022.08</v>
      </c>
      <c r="F94" s="19" t="s">
        <v>23</v>
      </c>
      <c r="G94" s="19" t="s">
        <v>22</v>
      </c>
      <c r="H94" s="19" t="s">
        <v>31</v>
      </c>
      <c r="I94" s="19" t="s">
        <v>94</v>
      </c>
      <c r="J94" s="105">
        <v>0</v>
      </c>
      <c r="K94" s="105">
        <v>0</v>
      </c>
      <c r="L94" s="105">
        <v>0</v>
      </c>
      <c r="M94" s="105">
        <v>200.35833632000001</v>
      </c>
      <c r="N94" s="105">
        <v>314.84881420000005</v>
      </c>
      <c r="O94" s="105">
        <v>858.67858400000011</v>
      </c>
      <c r="P94" s="105">
        <v>0</v>
      </c>
      <c r="Q94" s="105">
        <v>0</v>
      </c>
      <c r="R94" s="105">
        <v>0</v>
      </c>
      <c r="S94" s="105">
        <v>150.26875224</v>
      </c>
      <c r="T94" s="105">
        <v>236.13661064999999</v>
      </c>
      <c r="U94" s="105">
        <v>644.00893800000006</v>
      </c>
      <c r="V94" s="105">
        <v>0</v>
      </c>
      <c r="W94" s="105">
        <v>0</v>
      </c>
      <c r="X94" s="105">
        <v>0</v>
      </c>
      <c r="Y94" s="105">
        <v>150.26875224</v>
      </c>
      <c r="Z94" s="105">
        <v>236.13661064999999</v>
      </c>
      <c r="AA94" s="105">
        <v>644.00893800000006</v>
      </c>
    </row>
    <row r="95" spans="5:27" x14ac:dyDescent="0.3">
      <c r="E95" s="21">
        <v>202022.09</v>
      </c>
      <c r="F95" s="19" t="s">
        <v>23</v>
      </c>
      <c r="G95" s="19" t="s">
        <v>22</v>
      </c>
      <c r="H95" s="19" t="s">
        <v>32</v>
      </c>
      <c r="I95" s="19" t="s">
        <v>94</v>
      </c>
      <c r="J95" s="105">
        <v>0</v>
      </c>
      <c r="K95" s="105">
        <v>0</v>
      </c>
      <c r="L95" s="105">
        <v>0</v>
      </c>
      <c r="M95" s="105">
        <v>5102.9512164000007</v>
      </c>
      <c r="N95" s="105">
        <v>8553.5182272000002</v>
      </c>
      <c r="O95" s="105">
        <v>24785.763054000003</v>
      </c>
      <c r="P95" s="105">
        <v>0</v>
      </c>
      <c r="Q95" s="105">
        <v>0</v>
      </c>
      <c r="R95" s="105">
        <v>0</v>
      </c>
      <c r="S95" s="105">
        <v>3827.2134123000001</v>
      </c>
      <c r="T95" s="105">
        <v>6415.1386704000006</v>
      </c>
      <c r="U95" s="105">
        <v>18589.322290499997</v>
      </c>
      <c r="V95" s="105">
        <v>0</v>
      </c>
      <c r="W95" s="105">
        <v>0</v>
      </c>
      <c r="X95" s="105">
        <v>0</v>
      </c>
      <c r="Y95" s="105">
        <v>3827.2134123000001</v>
      </c>
      <c r="Z95" s="105">
        <v>6415.1386704000006</v>
      </c>
      <c r="AA95" s="105">
        <v>18589.322290499997</v>
      </c>
    </row>
    <row r="96" spans="5:27" x14ac:dyDescent="0.3">
      <c r="E96" s="21">
        <v>202023.01</v>
      </c>
      <c r="F96" s="19" t="s">
        <v>23</v>
      </c>
      <c r="G96" s="19" t="s">
        <v>106</v>
      </c>
      <c r="H96" s="19" t="s">
        <v>24</v>
      </c>
      <c r="I96" s="19" t="s">
        <v>94</v>
      </c>
      <c r="J96" s="105">
        <v>0</v>
      </c>
      <c r="K96" s="105">
        <v>4069.4856660000005</v>
      </c>
      <c r="L96" s="105">
        <v>0</v>
      </c>
      <c r="M96" s="105">
        <v>0</v>
      </c>
      <c r="N96" s="105">
        <v>993.73637328000018</v>
      </c>
      <c r="O96" s="105">
        <v>0</v>
      </c>
      <c r="P96" s="105">
        <v>0</v>
      </c>
      <c r="Q96" s="105">
        <v>7121.5999154999981</v>
      </c>
      <c r="R96" s="105">
        <v>0</v>
      </c>
      <c r="S96" s="105">
        <v>0</v>
      </c>
      <c r="T96" s="105">
        <v>1739.0386532399998</v>
      </c>
      <c r="U96" s="105">
        <v>0</v>
      </c>
      <c r="V96" s="105">
        <v>0</v>
      </c>
      <c r="W96" s="105">
        <v>9156.3427484999993</v>
      </c>
      <c r="X96" s="105">
        <v>0</v>
      </c>
      <c r="Y96" s="105">
        <v>0</v>
      </c>
      <c r="Z96" s="105">
        <v>2235.90683988</v>
      </c>
      <c r="AA96" s="105">
        <v>0</v>
      </c>
    </row>
    <row r="97" spans="5:27" x14ac:dyDescent="0.3">
      <c r="E97" s="21">
        <v>202023.02</v>
      </c>
      <c r="F97" s="19" t="s">
        <v>23</v>
      </c>
      <c r="G97" s="19" t="s">
        <v>106</v>
      </c>
      <c r="H97" s="19" t="s">
        <v>25</v>
      </c>
      <c r="I97" s="19" t="s">
        <v>94</v>
      </c>
      <c r="J97" s="105">
        <v>0</v>
      </c>
      <c r="K97" s="105">
        <v>2601.1962567999999</v>
      </c>
      <c r="L97" s="105">
        <v>0</v>
      </c>
      <c r="M97" s="105">
        <v>0</v>
      </c>
      <c r="N97" s="105">
        <v>635.19165480000004</v>
      </c>
      <c r="O97" s="105">
        <v>0</v>
      </c>
      <c r="P97" s="105">
        <v>0</v>
      </c>
      <c r="Q97" s="105">
        <v>4552.0934493999994</v>
      </c>
      <c r="R97" s="105">
        <v>0</v>
      </c>
      <c r="S97" s="105">
        <v>0</v>
      </c>
      <c r="T97" s="105">
        <v>1111.5853958999999</v>
      </c>
      <c r="U97" s="105">
        <v>0</v>
      </c>
      <c r="V97" s="105">
        <v>0</v>
      </c>
      <c r="W97" s="105">
        <v>5852.6915778000002</v>
      </c>
      <c r="X97" s="105">
        <v>0</v>
      </c>
      <c r="Y97" s="105">
        <v>0</v>
      </c>
      <c r="Z97" s="105">
        <v>1429.1812233000001</v>
      </c>
      <c r="AA97" s="105">
        <v>0</v>
      </c>
    </row>
    <row r="98" spans="5:27" x14ac:dyDescent="0.3">
      <c r="E98" s="21">
        <v>202023.03</v>
      </c>
      <c r="F98" s="19" t="s">
        <v>23</v>
      </c>
      <c r="G98" s="19" t="s">
        <v>106</v>
      </c>
      <c r="H98" s="19" t="s">
        <v>26</v>
      </c>
      <c r="I98" s="19" t="s">
        <v>94</v>
      </c>
      <c r="J98" s="105">
        <v>0</v>
      </c>
      <c r="K98" s="105">
        <v>510.37052900000003</v>
      </c>
      <c r="L98" s="105">
        <v>0</v>
      </c>
      <c r="M98" s="105">
        <v>0</v>
      </c>
      <c r="N98" s="105">
        <v>124.62846662</v>
      </c>
      <c r="O98" s="105">
        <v>0</v>
      </c>
      <c r="P98" s="105">
        <v>0</v>
      </c>
      <c r="Q98" s="105">
        <v>893.14842574999989</v>
      </c>
      <c r="R98" s="105">
        <v>0</v>
      </c>
      <c r="S98" s="105">
        <v>0</v>
      </c>
      <c r="T98" s="105">
        <v>218.09981658499999</v>
      </c>
      <c r="U98" s="105">
        <v>0</v>
      </c>
      <c r="V98" s="105">
        <v>0</v>
      </c>
      <c r="W98" s="105">
        <v>1148.33369025</v>
      </c>
      <c r="X98" s="105">
        <v>0</v>
      </c>
      <c r="Y98" s="105">
        <v>0</v>
      </c>
      <c r="Z98" s="105">
        <v>280.41404989500001</v>
      </c>
      <c r="AA98" s="105">
        <v>0</v>
      </c>
    </row>
    <row r="99" spans="5:27" x14ac:dyDescent="0.3">
      <c r="E99" s="21">
        <v>202023.04000000001</v>
      </c>
      <c r="F99" s="19" t="s">
        <v>23</v>
      </c>
      <c r="G99" s="19" t="s">
        <v>106</v>
      </c>
      <c r="H99" s="19" t="s">
        <v>27</v>
      </c>
      <c r="I99" s="19" t="s">
        <v>94</v>
      </c>
      <c r="J99" s="105">
        <v>0</v>
      </c>
      <c r="K99" s="105">
        <v>3160.1764086000003</v>
      </c>
      <c r="L99" s="105">
        <v>0</v>
      </c>
      <c r="M99" s="105">
        <v>0</v>
      </c>
      <c r="N99" s="105">
        <v>771.69020880000005</v>
      </c>
      <c r="O99" s="105">
        <v>0</v>
      </c>
      <c r="P99" s="105">
        <v>0</v>
      </c>
      <c r="Q99" s="105">
        <v>5530.3087150499987</v>
      </c>
      <c r="R99" s="105">
        <v>0</v>
      </c>
      <c r="S99" s="105">
        <v>0</v>
      </c>
      <c r="T99" s="105">
        <v>1350.4578653999997</v>
      </c>
      <c r="U99" s="105">
        <v>0</v>
      </c>
      <c r="V99" s="105">
        <v>0</v>
      </c>
      <c r="W99" s="105">
        <v>7110.3969193499997</v>
      </c>
      <c r="X99" s="105">
        <v>0</v>
      </c>
      <c r="Y99" s="105">
        <v>0</v>
      </c>
      <c r="Z99" s="105">
        <v>1736.3029698</v>
      </c>
      <c r="AA99" s="105">
        <v>0</v>
      </c>
    </row>
    <row r="100" spans="5:27" x14ac:dyDescent="0.3">
      <c r="E100" s="21">
        <v>202023.05</v>
      </c>
      <c r="F100" s="19" t="s">
        <v>23</v>
      </c>
      <c r="G100" s="19" t="s">
        <v>106</v>
      </c>
      <c r="H100" s="19" t="s">
        <v>28</v>
      </c>
      <c r="I100" s="19" t="s">
        <v>94</v>
      </c>
      <c r="J100" s="105">
        <v>0</v>
      </c>
      <c r="K100" s="105">
        <v>3501.4778040000006</v>
      </c>
      <c r="L100" s="105">
        <v>0</v>
      </c>
      <c r="M100" s="105">
        <v>0</v>
      </c>
      <c r="N100" s="105">
        <v>855.03332340000009</v>
      </c>
      <c r="O100" s="105">
        <v>0</v>
      </c>
      <c r="P100" s="105">
        <v>0</v>
      </c>
      <c r="Q100" s="105">
        <v>6127.5861569999988</v>
      </c>
      <c r="R100" s="105">
        <v>0</v>
      </c>
      <c r="S100" s="105">
        <v>0</v>
      </c>
      <c r="T100" s="105">
        <v>1496.3083159499997</v>
      </c>
      <c r="U100" s="105">
        <v>0</v>
      </c>
      <c r="V100" s="105">
        <v>0</v>
      </c>
      <c r="W100" s="105">
        <v>7878.3250590000007</v>
      </c>
      <c r="X100" s="105">
        <v>0</v>
      </c>
      <c r="Y100" s="105">
        <v>0</v>
      </c>
      <c r="Z100" s="105">
        <v>1923.8249776500002</v>
      </c>
      <c r="AA100" s="105">
        <v>0</v>
      </c>
    </row>
    <row r="101" spans="5:27" x14ac:dyDescent="0.3">
      <c r="E101" s="21">
        <v>202023.06</v>
      </c>
      <c r="F101" s="19" t="s">
        <v>23</v>
      </c>
      <c r="G101" s="19" t="s">
        <v>106</v>
      </c>
      <c r="H101" s="19" t="s">
        <v>29</v>
      </c>
      <c r="I101" s="19" t="s">
        <v>94</v>
      </c>
      <c r="J101" s="105">
        <v>0</v>
      </c>
      <c r="K101" s="105">
        <v>771.81000459999996</v>
      </c>
      <c r="L101" s="105">
        <v>0</v>
      </c>
      <c r="M101" s="105">
        <v>0</v>
      </c>
      <c r="N101" s="105">
        <v>188.46992906000003</v>
      </c>
      <c r="O101" s="105">
        <v>0</v>
      </c>
      <c r="P101" s="105">
        <v>0</v>
      </c>
      <c r="Q101" s="105">
        <v>1350.6675080499999</v>
      </c>
      <c r="R101" s="105">
        <v>0</v>
      </c>
      <c r="S101" s="105">
        <v>0</v>
      </c>
      <c r="T101" s="105">
        <v>329.82237585499996</v>
      </c>
      <c r="U101" s="105">
        <v>0</v>
      </c>
      <c r="V101" s="105">
        <v>0</v>
      </c>
      <c r="W101" s="105">
        <v>1736.5725103499999</v>
      </c>
      <c r="X101" s="105">
        <v>0</v>
      </c>
      <c r="Y101" s="105">
        <v>0</v>
      </c>
      <c r="Z101" s="105">
        <v>424.05734038500003</v>
      </c>
      <c r="AA101" s="105">
        <v>0</v>
      </c>
    </row>
    <row r="102" spans="5:27" x14ac:dyDescent="0.3">
      <c r="E102" s="21">
        <v>202023.07</v>
      </c>
      <c r="F102" s="19" t="s">
        <v>23</v>
      </c>
      <c r="G102" s="19" t="s">
        <v>106</v>
      </c>
      <c r="H102" s="19" t="s">
        <v>30</v>
      </c>
      <c r="I102" s="19" t="s">
        <v>94</v>
      </c>
      <c r="J102" s="105">
        <v>0</v>
      </c>
      <c r="K102" s="105">
        <v>1695.7998749999999</v>
      </c>
      <c r="L102" s="105">
        <v>0</v>
      </c>
      <c r="M102" s="105">
        <v>0</v>
      </c>
      <c r="N102" s="105">
        <v>414.10098360000001</v>
      </c>
      <c r="O102" s="105">
        <v>0</v>
      </c>
      <c r="P102" s="105">
        <v>0</v>
      </c>
      <c r="Q102" s="105">
        <v>2967.6497812499997</v>
      </c>
      <c r="R102" s="105">
        <v>0</v>
      </c>
      <c r="S102" s="105">
        <v>0</v>
      </c>
      <c r="T102" s="105">
        <v>724.67672130000005</v>
      </c>
      <c r="U102" s="105">
        <v>0</v>
      </c>
      <c r="V102" s="105">
        <v>0</v>
      </c>
      <c r="W102" s="105">
        <v>3815.54971875</v>
      </c>
      <c r="X102" s="105">
        <v>0</v>
      </c>
      <c r="Y102" s="105">
        <v>0</v>
      </c>
      <c r="Z102" s="105">
        <v>931.72721309999997</v>
      </c>
      <c r="AA102" s="105">
        <v>0</v>
      </c>
    </row>
    <row r="103" spans="5:27" x14ac:dyDescent="0.3">
      <c r="E103" s="21">
        <v>202023.08</v>
      </c>
      <c r="F103" s="19" t="s">
        <v>23</v>
      </c>
      <c r="G103" s="19" t="s">
        <v>106</v>
      </c>
      <c r="H103" s="19" t="s">
        <v>31</v>
      </c>
      <c r="I103" s="19" t="s">
        <v>94</v>
      </c>
      <c r="J103" s="105">
        <v>0</v>
      </c>
      <c r="K103" s="105">
        <v>0</v>
      </c>
      <c r="L103" s="105">
        <v>0</v>
      </c>
      <c r="M103" s="105">
        <v>0</v>
      </c>
      <c r="N103" s="105">
        <v>0</v>
      </c>
      <c r="O103" s="105">
        <v>0</v>
      </c>
      <c r="P103" s="105">
        <v>0</v>
      </c>
      <c r="Q103" s="105">
        <v>0</v>
      </c>
      <c r="R103" s="105">
        <v>0</v>
      </c>
      <c r="S103" s="105">
        <v>0</v>
      </c>
      <c r="T103" s="105">
        <v>0</v>
      </c>
      <c r="U103" s="105">
        <v>0</v>
      </c>
      <c r="V103" s="105">
        <v>0</v>
      </c>
      <c r="W103" s="105">
        <v>0</v>
      </c>
      <c r="X103" s="105">
        <v>0</v>
      </c>
      <c r="Y103" s="105">
        <v>0</v>
      </c>
      <c r="Z103" s="105">
        <v>0</v>
      </c>
      <c r="AA103" s="105">
        <v>0</v>
      </c>
    </row>
    <row r="104" spans="5:27" x14ac:dyDescent="0.3">
      <c r="E104" s="21">
        <v>202023.09</v>
      </c>
      <c r="F104" s="19" t="s">
        <v>23</v>
      </c>
      <c r="G104" s="19" t="s">
        <v>106</v>
      </c>
      <c r="H104" s="19" t="s">
        <v>32</v>
      </c>
      <c r="I104" s="19" t="s">
        <v>94</v>
      </c>
      <c r="J104" s="105">
        <v>0</v>
      </c>
      <c r="K104" s="105">
        <v>3927.7519902000004</v>
      </c>
      <c r="L104" s="105">
        <v>0</v>
      </c>
      <c r="M104" s="105">
        <v>0</v>
      </c>
      <c r="N104" s="105">
        <v>959.12612520000005</v>
      </c>
      <c r="O104" s="105">
        <v>0</v>
      </c>
      <c r="P104" s="105">
        <v>0</v>
      </c>
      <c r="Q104" s="105">
        <v>6873.5659828499984</v>
      </c>
      <c r="R104" s="105">
        <v>0</v>
      </c>
      <c r="S104" s="105">
        <v>0</v>
      </c>
      <c r="T104" s="105">
        <v>1678.4707190999995</v>
      </c>
      <c r="U104" s="105">
        <v>0</v>
      </c>
      <c r="V104" s="105">
        <v>0</v>
      </c>
      <c r="W104" s="105">
        <v>8837.4419779500004</v>
      </c>
      <c r="X104" s="105">
        <v>0</v>
      </c>
      <c r="Y104" s="105">
        <v>0</v>
      </c>
      <c r="Z104" s="105">
        <v>2158.0337817</v>
      </c>
      <c r="AA104" s="105">
        <v>0</v>
      </c>
    </row>
    <row r="105" spans="5:27" x14ac:dyDescent="0.3">
      <c r="E105" s="21">
        <v>202024.01</v>
      </c>
      <c r="F105" s="19" t="s">
        <v>23</v>
      </c>
      <c r="G105" s="19" t="s">
        <v>33</v>
      </c>
      <c r="H105" s="19" t="s">
        <v>24</v>
      </c>
      <c r="I105" s="19" t="s">
        <v>94</v>
      </c>
      <c r="J105" s="105">
        <v>0</v>
      </c>
      <c r="K105" s="105">
        <v>0</v>
      </c>
      <c r="L105" s="105">
        <v>0</v>
      </c>
      <c r="M105" s="105">
        <v>11900</v>
      </c>
      <c r="N105" s="105">
        <v>18582.480168999999</v>
      </c>
      <c r="O105" s="105">
        <v>168931.6379</v>
      </c>
      <c r="P105" s="105">
        <v>0</v>
      </c>
      <c r="Q105" s="105">
        <v>0</v>
      </c>
      <c r="R105" s="105">
        <v>0</v>
      </c>
      <c r="S105" s="105">
        <v>8925</v>
      </c>
      <c r="T105" s="105">
        <v>13936.860126749998</v>
      </c>
      <c r="U105" s="105">
        <v>126698.72842500001</v>
      </c>
      <c r="V105" s="105">
        <v>0</v>
      </c>
      <c r="W105" s="105">
        <v>0</v>
      </c>
      <c r="X105" s="105">
        <v>0</v>
      </c>
      <c r="Y105" s="105">
        <v>8925</v>
      </c>
      <c r="Z105" s="105">
        <v>13936.860126749998</v>
      </c>
      <c r="AA105" s="105">
        <v>126698.72842500001</v>
      </c>
    </row>
    <row r="106" spans="5:27" x14ac:dyDescent="0.3">
      <c r="E106" s="21">
        <v>202024.02</v>
      </c>
      <c r="F106" s="19" t="s">
        <v>23</v>
      </c>
      <c r="G106" s="19" t="s">
        <v>33</v>
      </c>
      <c r="H106" s="19" t="s">
        <v>25</v>
      </c>
      <c r="I106" s="19" t="s">
        <v>94</v>
      </c>
      <c r="J106" s="105">
        <v>0</v>
      </c>
      <c r="K106" s="105">
        <v>0</v>
      </c>
      <c r="L106" s="105">
        <v>0</v>
      </c>
      <c r="M106" s="105">
        <v>0</v>
      </c>
      <c r="N106" s="105">
        <v>0</v>
      </c>
      <c r="O106" s="105">
        <v>12271.480510000001</v>
      </c>
      <c r="P106" s="105">
        <v>0</v>
      </c>
      <c r="Q106" s="105">
        <v>0</v>
      </c>
      <c r="R106" s="105">
        <v>0</v>
      </c>
      <c r="S106" s="105">
        <v>0</v>
      </c>
      <c r="T106" s="105">
        <v>0</v>
      </c>
      <c r="U106" s="105">
        <v>9203.6103825000009</v>
      </c>
      <c r="V106" s="105">
        <v>0</v>
      </c>
      <c r="W106" s="105">
        <v>0</v>
      </c>
      <c r="X106" s="105">
        <v>0</v>
      </c>
      <c r="Y106" s="105">
        <v>0</v>
      </c>
      <c r="Z106" s="105">
        <v>0</v>
      </c>
      <c r="AA106" s="105">
        <v>9203.6103825000009</v>
      </c>
    </row>
    <row r="107" spans="5:27" x14ac:dyDescent="0.3">
      <c r="E107" s="21">
        <v>202024.03</v>
      </c>
      <c r="F107" s="19" t="s">
        <v>23</v>
      </c>
      <c r="G107" s="19" t="s">
        <v>33</v>
      </c>
      <c r="H107" s="19" t="s">
        <v>26</v>
      </c>
      <c r="I107" s="19" t="s">
        <v>94</v>
      </c>
      <c r="J107" s="105">
        <v>0</v>
      </c>
      <c r="K107" s="105">
        <v>0</v>
      </c>
      <c r="L107" s="105">
        <v>0</v>
      </c>
      <c r="M107" s="105">
        <v>0</v>
      </c>
      <c r="N107" s="105">
        <v>0</v>
      </c>
      <c r="O107" s="105">
        <v>0</v>
      </c>
      <c r="P107" s="105">
        <v>0</v>
      </c>
      <c r="Q107" s="105">
        <v>0</v>
      </c>
      <c r="R107" s="105">
        <v>0</v>
      </c>
      <c r="S107" s="105">
        <v>0</v>
      </c>
      <c r="T107" s="105">
        <v>0</v>
      </c>
      <c r="U107" s="105">
        <v>0</v>
      </c>
      <c r="V107" s="105">
        <v>0</v>
      </c>
      <c r="W107" s="105">
        <v>0</v>
      </c>
      <c r="X107" s="105">
        <v>0</v>
      </c>
      <c r="Y107" s="105">
        <v>0</v>
      </c>
      <c r="Z107" s="105">
        <v>0</v>
      </c>
      <c r="AA107" s="105">
        <v>0</v>
      </c>
    </row>
    <row r="108" spans="5:27" x14ac:dyDescent="0.3">
      <c r="E108" s="21">
        <v>202024.04</v>
      </c>
      <c r="F108" s="19" t="s">
        <v>23</v>
      </c>
      <c r="G108" s="19" t="s">
        <v>33</v>
      </c>
      <c r="H108" s="19" t="s">
        <v>27</v>
      </c>
      <c r="I108" s="19" t="s">
        <v>94</v>
      </c>
      <c r="J108" s="105">
        <v>0</v>
      </c>
      <c r="K108" s="105">
        <v>0</v>
      </c>
      <c r="L108" s="105">
        <v>0</v>
      </c>
      <c r="M108" s="105">
        <v>8754.8960351999995</v>
      </c>
      <c r="N108" s="105">
        <v>17197.117212000001</v>
      </c>
      <c r="O108" s="105">
        <v>125069.94336000002</v>
      </c>
      <c r="P108" s="105">
        <v>0</v>
      </c>
      <c r="Q108" s="105">
        <v>0</v>
      </c>
      <c r="R108" s="105">
        <v>0</v>
      </c>
      <c r="S108" s="105">
        <v>6566.1720263999996</v>
      </c>
      <c r="T108" s="105">
        <v>12897.837909000002</v>
      </c>
      <c r="U108" s="105">
        <v>93802.457520000011</v>
      </c>
      <c r="V108" s="105">
        <v>0</v>
      </c>
      <c r="W108" s="105">
        <v>0</v>
      </c>
      <c r="X108" s="105">
        <v>0</v>
      </c>
      <c r="Y108" s="105">
        <v>6566.1720263999996</v>
      </c>
      <c r="Z108" s="105">
        <v>12897.837909000002</v>
      </c>
      <c r="AA108" s="105">
        <v>93802.457520000011</v>
      </c>
    </row>
    <row r="109" spans="5:27" x14ac:dyDescent="0.3">
      <c r="E109" s="21">
        <v>202024.05</v>
      </c>
      <c r="F109" s="19" t="s">
        <v>23</v>
      </c>
      <c r="G109" s="19" t="s">
        <v>33</v>
      </c>
      <c r="H109" s="19" t="s">
        <v>28</v>
      </c>
      <c r="I109" s="19" t="s">
        <v>94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5">
        <v>0</v>
      </c>
      <c r="R109" s="105">
        <v>0</v>
      </c>
      <c r="S109" s="105">
        <v>0</v>
      </c>
      <c r="T109" s="105">
        <v>0</v>
      </c>
      <c r="U109" s="105">
        <v>0</v>
      </c>
      <c r="V109" s="105">
        <v>0</v>
      </c>
      <c r="W109" s="105">
        <v>0</v>
      </c>
      <c r="X109" s="105">
        <v>0</v>
      </c>
      <c r="Y109" s="105">
        <v>0</v>
      </c>
      <c r="Z109" s="105">
        <v>0</v>
      </c>
      <c r="AA109" s="105">
        <v>0</v>
      </c>
    </row>
    <row r="110" spans="5:27" x14ac:dyDescent="0.3">
      <c r="E110" s="21">
        <v>202024.06</v>
      </c>
      <c r="F110" s="19" t="s">
        <v>23</v>
      </c>
      <c r="G110" s="19" t="s">
        <v>33</v>
      </c>
      <c r="H110" s="19" t="s">
        <v>29</v>
      </c>
      <c r="I110" s="19" t="s">
        <v>94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5">
        <v>0</v>
      </c>
      <c r="R110" s="105">
        <v>0</v>
      </c>
      <c r="S110" s="105">
        <v>0</v>
      </c>
      <c r="T110" s="105">
        <v>0</v>
      </c>
      <c r="U110" s="105">
        <v>0</v>
      </c>
      <c r="V110" s="105">
        <v>0</v>
      </c>
      <c r="W110" s="105">
        <v>0</v>
      </c>
      <c r="X110" s="105">
        <v>0</v>
      </c>
      <c r="Y110" s="105">
        <v>0</v>
      </c>
      <c r="Z110" s="105">
        <v>0</v>
      </c>
      <c r="AA110" s="105">
        <v>0</v>
      </c>
    </row>
    <row r="111" spans="5:27" x14ac:dyDescent="0.3">
      <c r="E111" s="21">
        <v>202024.07</v>
      </c>
      <c r="F111" s="19" t="s">
        <v>23</v>
      </c>
      <c r="G111" s="19" t="s">
        <v>33</v>
      </c>
      <c r="H111" s="19" t="s">
        <v>30</v>
      </c>
      <c r="I111" s="19" t="s">
        <v>94</v>
      </c>
      <c r="J111" s="105">
        <v>0</v>
      </c>
      <c r="K111" s="105">
        <v>0</v>
      </c>
      <c r="L111" s="105">
        <v>0</v>
      </c>
      <c r="M111" s="105">
        <v>4385.1905216000005</v>
      </c>
      <c r="N111" s="105">
        <v>6891.0136768000011</v>
      </c>
      <c r="O111" s="105">
        <v>62645.578880000015</v>
      </c>
      <c r="P111" s="105">
        <v>0</v>
      </c>
      <c r="Q111" s="105">
        <v>0</v>
      </c>
      <c r="R111" s="105">
        <v>0</v>
      </c>
      <c r="S111" s="105">
        <v>3288.8928912000006</v>
      </c>
      <c r="T111" s="105">
        <v>5168.2602576000008</v>
      </c>
      <c r="U111" s="105">
        <v>46984.184160000004</v>
      </c>
      <c r="V111" s="105">
        <v>0</v>
      </c>
      <c r="W111" s="105">
        <v>0</v>
      </c>
      <c r="X111" s="105">
        <v>0</v>
      </c>
      <c r="Y111" s="105">
        <v>3288.8928912000006</v>
      </c>
      <c r="Z111" s="105">
        <v>5168.2602576000008</v>
      </c>
      <c r="AA111" s="105">
        <v>46984.184160000004</v>
      </c>
    </row>
    <row r="112" spans="5:27" x14ac:dyDescent="0.3">
      <c r="E112" s="21">
        <v>202024.08</v>
      </c>
      <c r="F112" s="19" t="s">
        <v>23</v>
      </c>
      <c r="G112" s="19" t="s">
        <v>33</v>
      </c>
      <c r="H112" s="19" t="s">
        <v>31</v>
      </c>
      <c r="I112" s="19" t="s">
        <v>94</v>
      </c>
      <c r="J112" s="105">
        <v>0</v>
      </c>
      <c r="K112" s="105">
        <v>0</v>
      </c>
      <c r="L112" s="105">
        <v>0</v>
      </c>
      <c r="M112" s="105">
        <v>0</v>
      </c>
      <c r="N112" s="105">
        <v>3682.6569538000003</v>
      </c>
      <c r="O112" s="105">
        <v>16739.34979</v>
      </c>
      <c r="P112" s="105">
        <v>0</v>
      </c>
      <c r="Q112" s="105">
        <v>0</v>
      </c>
      <c r="R112" s="105">
        <v>0</v>
      </c>
      <c r="S112" s="105">
        <v>0</v>
      </c>
      <c r="T112" s="105">
        <v>2761.9927153500003</v>
      </c>
      <c r="U112" s="105">
        <v>12554.512342499998</v>
      </c>
      <c r="V112" s="105">
        <v>0</v>
      </c>
      <c r="W112" s="105">
        <v>0</v>
      </c>
      <c r="X112" s="105">
        <v>0</v>
      </c>
      <c r="Y112" s="105">
        <v>0</v>
      </c>
      <c r="Z112" s="105">
        <v>2761.9927153500003</v>
      </c>
      <c r="AA112" s="105">
        <v>12554.512342499998</v>
      </c>
    </row>
    <row r="113" spans="5:27" x14ac:dyDescent="0.3">
      <c r="E113" s="21">
        <v>202024.09</v>
      </c>
      <c r="F113" s="19" t="s">
        <v>23</v>
      </c>
      <c r="G113" s="19" t="s">
        <v>33</v>
      </c>
      <c r="H113" s="19" t="s">
        <v>32</v>
      </c>
      <c r="I113" s="19" t="s">
        <v>94</v>
      </c>
      <c r="J113" s="105">
        <v>0</v>
      </c>
      <c r="K113" s="105">
        <v>0</v>
      </c>
      <c r="L113" s="105">
        <v>0</v>
      </c>
      <c r="M113" s="105">
        <v>1330</v>
      </c>
      <c r="N113" s="105">
        <v>2072.4537706400001</v>
      </c>
      <c r="O113" s="105">
        <v>9420.244412</v>
      </c>
      <c r="P113" s="105">
        <v>0</v>
      </c>
      <c r="Q113" s="105">
        <v>0</v>
      </c>
      <c r="R113" s="105">
        <v>0</v>
      </c>
      <c r="S113" s="105">
        <v>997.5</v>
      </c>
      <c r="T113" s="105">
        <v>1554.3403279799998</v>
      </c>
      <c r="U113" s="105">
        <v>7065.183309</v>
      </c>
      <c r="V113" s="105">
        <v>0</v>
      </c>
      <c r="W113" s="105">
        <v>0</v>
      </c>
      <c r="X113" s="105">
        <v>0</v>
      </c>
      <c r="Y113" s="105">
        <v>997.5</v>
      </c>
      <c r="Z113" s="105">
        <v>1554.3403279799998</v>
      </c>
      <c r="AA113" s="105">
        <v>7065.183309</v>
      </c>
    </row>
    <row r="114" spans="5:27" x14ac:dyDescent="0.3">
      <c r="E114" s="21">
        <v>202025.01</v>
      </c>
      <c r="F114" s="19" t="s">
        <v>23</v>
      </c>
      <c r="G114" s="19" t="s">
        <v>107</v>
      </c>
      <c r="H114" s="19" t="s">
        <v>24</v>
      </c>
      <c r="I114" s="19" t="s">
        <v>94</v>
      </c>
      <c r="J114" s="105">
        <v>0</v>
      </c>
      <c r="K114" s="105">
        <v>9101.8919100000003</v>
      </c>
      <c r="L114" s="105">
        <v>18203.783820000001</v>
      </c>
      <c r="M114" s="105">
        <v>0</v>
      </c>
      <c r="N114" s="105">
        <v>1616.4439080000002</v>
      </c>
      <c r="O114" s="105">
        <v>8082.2195400000001</v>
      </c>
      <c r="P114" s="105">
        <v>0</v>
      </c>
      <c r="Q114" s="105">
        <v>15928.310842499999</v>
      </c>
      <c r="R114" s="105">
        <v>31856.621684999998</v>
      </c>
      <c r="S114" s="105">
        <v>0</v>
      </c>
      <c r="T114" s="105">
        <v>2828.7768389999997</v>
      </c>
      <c r="U114" s="105">
        <v>14143.884194999999</v>
      </c>
      <c r="V114" s="105">
        <v>0</v>
      </c>
      <c r="W114" s="105">
        <v>20479.256797500002</v>
      </c>
      <c r="X114" s="105">
        <v>40958.513595000004</v>
      </c>
      <c r="Y114" s="105">
        <v>0</v>
      </c>
      <c r="Z114" s="105">
        <v>3636.9987930000002</v>
      </c>
      <c r="AA114" s="105">
        <v>18184.993965000001</v>
      </c>
    </row>
    <row r="115" spans="5:27" x14ac:dyDescent="0.3">
      <c r="E115" s="21">
        <v>202025.02</v>
      </c>
      <c r="F115" s="19" t="s">
        <v>23</v>
      </c>
      <c r="G115" s="19" t="s">
        <v>107</v>
      </c>
      <c r="H115" s="19" t="s">
        <v>25</v>
      </c>
      <c r="I115" s="19" t="s">
        <v>94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5">
        <v>0</v>
      </c>
      <c r="R115" s="105">
        <v>0</v>
      </c>
      <c r="S115" s="105">
        <v>0</v>
      </c>
      <c r="T115" s="105">
        <v>0</v>
      </c>
      <c r="U115" s="105">
        <v>0</v>
      </c>
      <c r="V115" s="105">
        <v>0</v>
      </c>
      <c r="W115" s="105">
        <v>0</v>
      </c>
      <c r="X115" s="105">
        <v>0</v>
      </c>
      <c r="Y115" s="105">
        <v>0</v>
      </c>
      <c r="Z115" s="105">
        <v>0</v>
      </c>
      <c r="AA115" s="105">
        <v>0</v>
      </c>
    </row>
    <row r="116" spans="5:27" x14ac:dyDescent="0.3">
      <c r="E116" s="21">
        <v>202025.03</v>
      </c>
      <c r="F116" s="19" t="s">
        <v>23</v>
      </c>
      <c r="G116" s="19" t="s">
        <v>107</v>
      </c>
      <c r="H116" s="19" t="s">
        <v>26</v>
      </c>
      <c r="I116" s="19" t="s">
        <v>94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5">
        <v>0</v>
      </c>
      <c r="R116" s="105">
        <v>0</v>
      </c>
      <c r="S116" s="105">
        <v>0</v>
      </c>
      <c r="T116" s="105">
        <v>0</v>
      </c>
      <c r="U116" s="105">
        <v>0</v>
      </c>
      <c r="V116" s="105">
        <v>0</v>
      </c>
      <c r="W116" s="105">
        <v>0</v>
      </c>
      <c r="X116" s="105">
        <v>0</v>
      </c>
      <c r="Y116" s="105">
        <v>0</v>
      </c>
      <c r="Z116" s="105">
        <v>0</v>
      </c>
      <c r="AA116" s="105">
        <v>0</v>
      </c>
    </row>
    <row r="117" spans="5:27" x14ac:dyDescent="0.3">
      <c r="E117" s="21">
        <v>202025.04</v>
      </c>
      <c r="F117" s="19" t="s">
        <v>23</v>
      </c>
      <c r="G117" s="19" t="s">
        <v>107</v>
      </c>
      <c r="H117" s="19" t="s">
        <v>27</v>
      </c>
      <c r="I117" s="19" t="s">
        <v>94</v>
      </c>
      <c r="J117" s="105">
        <v>0</v>
      </c>
      <c r="K117" s="105">
        <v>8423.3267319999995</v>
      </c>
      <c r="L117" s="105">
        <v>16846.653463999999</v>
      </c>
      <c r="M117" s="105">
        <v>0</v>
      </c>
      <c r="N117" s="105">
        <v>1495.9346160000002</v>
      </c>
      <c r="O117" s="105">
        <v>7479.6730800000005</v>
      </c>
      <c r="P117" s="105">
        <v>0</v>
      </c>
      <c r="Q117" s="105">
        <v>14740.821780999999</v>
      </c>
      <c r="R117" s="105">
        <v>29481.643561999997</v>
      </c>
      <c r="S117" s="105">
        <v>0</v>
      </c>
      <c r="T117" s="105">
        <v>2617.8855779999999</v>
      </c>
      <c r="U117" s="105">
        <v>13089.427890000001</v>
      </c>
      <c r="V117" s="105">
        <v>0</v>
      </c>
      <c r="W117" s="105">
        <v>18952.485146999999</v>
      </c>
      <c r="X117" s="105">
        <v>37904.970293999999</v>
      </c>
      <c r="Y117" s="105">
        <v>0</v>
      </c>
      <c r="Z117" s="105">
        <v>3365.8528860000001</v>
      </c>
      <c r="AA117" s="105">
        <v>16829.264430000003</v>
      </c>
    </row>
    <row r="118" spans="5:27" x14ac:dyDescent="0.3">
      <c r="E118" s="21">
        <v>202025.05</v>
      </c>
      <c r="F118" s="19" t="s">
        <v>23</v>
      </c>
      <c r="G118" s="19" t="s">
        <v>107</v>
      </c>
      <c r="H118" s="19" t="s">
        <v>28</v>
      </c>
      <c r="I118" s="19" t="s">
        <v>94</v>
      </c>
      <c r="J118" s="105">
        <v>0</v>
      </c>
      <c r="K118" s="105">
        <v>0</v>
      </c>
      <c r="L118" s="105">
        <v>9588.7862640000003</v>
      </c>
      <c r="M118" s="105">
        <v>0</v>
      </c>
      <c r="N118" s="105">
        <v>0</v>
      </c>
      <c r="O118" s="105">
        <v>4257.2838959999999</v>
      </c>
      <c r="P118" s="105">
        <v>0</v>
      </c>
      <c r="Q118" s="105">
        <v>0</v>
      </c>
      <c r="R118" s="105">
        <v>16780.375962000002</v>
      </c>
      <c r="S118" s="105">
        <v>0</v>
      </c>
      <c r="T118" s="105">
        <v>0</v>
      </c>
      <c r="U118" s="105">
        <v>7450.2468179999996</v>
      </c>
      <c r="V118" s="105">
        <v>0</v>
      </c>
      <c r="W118" s="105">
        <v>0</v>
      </c>
      <c r="X118" s="105">
        <v>21574.769094000003</v>
      </c>
      <c r="Y118" s="105">
        <v>0</v>
      </c>
      <c r="Z118" s="105">
        <v>0</v>
      </c>
      <c r="AA118" s="105">
        <v>9578.888766</v>
      </c>
    </row>
    <row r="119" spans="5:27" x14ac:dyDescent="0.3">
      <c r="E119" s="21">
        <v>202025.06</v>
      </c>
      <c r="F119" s="19" t="s">
        <v>23</v>
      </c>
      <c r="G119" s="19" t="s">
        <v>107</v>
      </c>
      <c r="H119" s="19" t="s">
        <v>29</v>
      </c>
      <c r="I119" s="19" t="s">
        <v>94</v>
      </c>
      <c r="J119" s="105">
        <v>0</v>
      </c>
      <c r="K119" s="105">
        <v>0</v>
      </c>
      <c r="L119" s="105">
        <v>0</v>
      </c>
      <c r="M119" s="105">
        <v>0</v>
      </c>
      <c r="N119" s="105">
        <v>0</v>
      </c>
      <c r="O119" s="105">
        <v>0</v>
      </c>
      <c r="P119" s="105">
        <v>0</v>
      </c>
      <c r="Q119" s="105">
        <v>0</v>
      </c>
      <c r="R119" s="105">
        <v>0</v>
      </c>
      <c r="S119" s="105">
        <v>0</v>
      </c>
      <c r="T119" s="105">
        <v>0</v>
      </c>
      <c r="U119" s="105">
        <v>0</v>
      </c>
      <c r="V119" s="105">
        <v>0</v>
      </c>
      <c r="W119" s="105">
        <v>0</v>
      </c>
      <c r="X119" s="105">
        <v>0</v>
      </c>
      <c r="Y119" s="105">
        <v>0</v>
      </c>
      <c r="Z119" s="105">
        <v>0</v>
      </c>
      <c r="AA119" s="105">
        <v>0</v>
      </c>
    </row>
    <row r="120" spans="5:27" x14ac:dyDescent="0.3">
      <c r="E120" s="21">
        <v>202025.07</v>
      </c>
      <c r="F120" s="19" t="s">
        <v>23</v>
      </c>
      <c r="G120" s="19" t="s">
        <v>107</v>
      </c>
      <c r="H120" s="19" t="s">
        <v>30</v>
      </c>
      <c r="I120" s="19" t="s">
        <v>94</v>
      </c>
      <c r="J120" s="105">
        <v>0</v>
      </c>
      <c r="K120" s="105">
        <v>4219.1126439999998</v>
      </c>
      <c r="L120" s="105">
        <v>8438.2252879999996</v>
      </c>
      <c r="M120" s="105">
        <v>0</v>
      </c>
      <c r="N120" s="105">
        <v>749.29025720000016</v>
      </c>
      <c r="O120" s="105">
        <v>3746.4512860000004</v>
      </c>
      <c r="P120" s="105">
        <v>0</v>
      </c>
      <c r="Q120" s="105">
        <v>7383.4471269999995</v>
      </c>
      <c r="R120" s="105">
        <v>14766.894253999999</v>
      </c>
      <c r="S120" s="105">
        <v>0</v>
      </c>
      <c r="T120" s="105">
        <v>1311.2579501</v>
      </c>
      <c r="U120" s="105">
        <v>6556.2897505000001</v>
      </c>
      <c r="V120" s="105">
        <v>0</v>
      </c>
      <c r="W120" s="105">
        <v>9493.0034489999998</v>
      </c>
      <c r="X120" s="105">
        <v>18986.006898</v>
      </c>
      <c r="Y120" s="105">
        <v>0</v>
      </c>
      <c r="Z120" s="105">
        <v>1685.9030787000002</v>
      </c>
      <c r="AA120" s="105">
        <v>8429.5153935000017</v>
      </c>
    </row>
    <row r="121" spans="5:27" x14ac:dyDescent="0.3">
      <c r="E121" s="21">
        <v>202025.08</v>
      </c>
      <c r="F121" s="19" t="s">
        <v>23</v>
      </c>
      <c r="G121" s="19" t="s">
        <v>107</v>
      </c>
      <c r="H121" s="19" t="s">
        <v>31</v>
      </c>
      <c r="I121" s="19" t="s">
        <v>94</v>
      </c>
      <c r="J121" s="105">
        <v>0</v>
      </c>
      <c r="K121" s="105">
        <v>0</v>
      </c>
      <c r="L121" s="105">
        <v>0</v>
      </c>
      <c r="M121" s="105">
        <v>0</v>
      </c>
      <c r="N121" s="105">
        <v>0</v>
      </c>
      <c r="O121" s="105">
        <v>0</v>
      </c>
      <c r="P121" s="105">
        <v>0</v>
      </c>
      <c r="Q121" s="105">
        <v>0</v>
      </c>
      <c r="R121" s="105">
        <v>0</v>
      </c>
      <c r="S121" s="105">
        <v>0</v>
      </c>
      <c r="T121" s="105">
        <v>0</v>
      </c>
      <c r="U121" s="105">
        <v>0</v>
      </c>
      <c r="V121" s="105">
        <v>0</v>
      </c>
      <c r="W121" s="105">
        <v>0</v>
      </c>
      <c r="X121" s="105">
        <v>0</v>
      </c>
      <c r="Y121" s="105">
        <v>0</v>
      </c>
      <c r="Z121" s="105">
        <v>0</v>
      </c>
      <c r="AA121" s="105">
        <v>0</v>
      </c>
    </row>
    <row r="122" spans="5:27" x14ac:dyDescent="0.3">
      <c r="E122" s="21">
        <v>202025.09</v>
      </c>
      <c r="F122" s="19" t="s">
        <v>23</v>
      </c>
      <c r="G122" s="19" t="s">
        <v>107</v>
      </c>
      <c r="H122" s="19" t="s">
        <v>32</v>
      </c>
      <c r="I122" s="19" t="s">
        <v>94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5">
        <v>0</v>
      </c>
      <c r="P122" s="105">
        <v>0</v>
      </c>
      <c r="Q122" s="105">
        <v>0</v>
      </c>
      <c r="R122" s="105">
        <v>0</v>
      </c>
      <c r="S122" s="105">
        <v>0</v>
      </c>
      <c r="T122" s="105">
        <v>0</v>
      </c>
      <c r="U122" s="105">
        <v>0</v>
      </c>
      <c r="V122" s="105">
        <v>0</v>
      </c>
      <c r="W122" s="105">
        <v>0</v>
      </c>
      <c r="X122" s="105">
        <v>0</v>
      </c>
      <c r="Y122" s="105">
        <v>0</v>
      </c>
      <c r="Z122" s="105">
        <v>0</v>
      </c>
      <c r="AA122" s="105">
        <v>0</v>
      </c>
    </row>
    <row r="123" spans="5:27" x14ac:dyDescent="0.3">
      <c r="E123" s="21">
        <v>106017.14</v>
      </c>
      <c r="F123" s="19" t="s">
        <v>42</v>
      </c>
      <c r="G123" s="19" t="s">
        <v>108</v>
      </c>
      <c r="H123" s="19" t="s">
        <v>83</v>
      </c>
      <c r="I123" s="19" t="s">
        <v>101</v>
      </c>
      <c r="J123" s="105">
        <v>0</v>
      </c>
      <c r="K123" s="105">
        <v>0</v>
      </c>
      <c r="L123" s="105">
        <v>0</v>
      </c>
      <c r="M123" s="105">
        <v>7903.9800000000005</v>
      </c>
      <c r="N123" s="105">
        <v>7903.9800000000005</v>
      </c>
      <c r="O123" s="105">
        <v>7903.9800000000005</v>
      </c>
      <c r="P123" s="105">
        <v>0</v>
      </c>
      <c r="Q123" s="105">
        <v>0</v>
      </c>
      <c r="R123" s="105">
        <v>0</v>
      </c>
      <c r="S123" s="105">
        <v>5927.9849999999997</v>
      </c>
      <c r="T123" s="105">
        <v>5927.9849999999997</v>
      </c>
      <c r="U123" s="105">
        <v>5927.9849999999997</v>
      </c>
      <c r="V123" s="105">
        <v>0</v>
      </c>
      <c r="W123" s="105">
        <v>0</v>
      </c>
      <c r="X123" s="105">
        <v>0</v>
      </c>
      <c r="Y123" s="105">
        <v>5927.9849999999997</v>
      </c>
      <c r="Z123" s="105">
        <v>5927.9849999999997</v>
      </c>
      <c r="AA123" s="105">
        <v>5927.9849999999997</v>
      </c>
    </row>
    <row r="124" spans="5:27" x14ac:dyDescent="0.3">
      <c r="E124" s="21">
        <v>106038.14</v>
      </c>
      <c r="F124" s="19" t="s">
        <v>42</v>
      </c>
      <c r="G124" s="19" t="s">
        <v>109</v>
      </c>
      <c r="H124" s="19" t="s">
        <v>83</v>
      </c>
      <c r="I124" s="19" t="s">
        <v>101</v>
      </c>
      <c r="J124" s="105">
        <v>0</v>
      </c>
      <c r="K124" s="105">
        <v>0</v>
      </c>
      <c r="L124" s="105">
        <v>0</v>
      </c>
      <c r="M124" s="105">
        <v>121089.93750000001</v>
      </c>
      <c r="N124" s="105">
        <v>121089.93750000001</v>
      </c>
      <c r="O124" s="105">
        <v>121089.93750000001</v>
      </c>
      <c r="P124" s="105">
        <v>0</v>
      </c>
      <c r="Q124" s="105">
        <v>0</v>
      </c>
      <c r="R124" s="105">
        <v>0</v>
      </c>
      <c r="S124" s="105">
        <v>90817.453124999985</v>
      </c>
      <c r="T124" s="105">
        <v>90817.453124999985</v>
      </c>
      <c r="U124" s="105">
        <v>90817.453124999985</v>
      </c>
      <c r="V124" s="105">
        <v>0</v>
      </c>
      <c r="W124" s="105">
        <v>0</v>
      </c>
      <c r="X124" s="105">
        <v>0</v>
      </c>
      <c r="Y124" s="105">
        <v>90817.453124999985</v>
      </c>
      <c r="Z124" s="105">
        <v>90817.453124999985</v>
      </c>
      <c r="AA124" s="105">
        <v>90817.453124999985</v>
      </c>
    </row>
    <row r="125" spans="5:27" x14ac:dyDescent="0.3">
      <c r="E125" s="21">
        <v>206034.01</v>
      </c>
      <c r="F125" s="19" t="s">
        <v>23</v>
      </c>
      <c r="G125" s="19" t="s">
        <v>108</v>
      </c>
      <c r="H125" s="19" t="s">
        <v>24</v>
      </c>
      <c r="I125" s="19" t="s">
        <v>102</v>
      </c>
      <c r="J125" s="105">
        <v>0</v>
      </c>
      <c r="K125" s="105">
        <v>0</v>
      </c>
      <c r="L125" s="105">
        <v>0</v>
      </c>
      <c r="M125" s="105">
        <v>0</v>
      </c>
      <c r="N125" s="105">
        <v>0</v>
      </c>
      <c r="O125" s="105">
        <v>0</v>
      </c>
      <c r="P125" s="105">
        <v>0</v>
      </c>
      <c r="Q125" s="105">
        <v>0</v>
      </c>
      <c r="R125" s="105">
        <v>0</v>
      </c>
      <c r="S125" s="105">
        <v>0</v>
      </c>
      <c r="T125" s="105">
        <v>0</v>
      </c>
      <c r="U125" s="105">
        <v>0</v>
      </c>
      <c r="V125" s="105">
        <v>0</v>
      </c>
      <c r="W125" s="105">
        <v>0</v>
      </c>
      <c r="X125" s="105">
        <v>0</v>
      </c>
      <c r="Y125" s="105">
        <v>0</v>
      </c>
      <c r="Z125" s="105">
        <v>0</v>
      </c>
      <c r="AA125" s="105">
        <v>0</v>
      </c>
    </row>
    <row r="126" spans="5:27" x14ac:dyDescent="0.3">
      <c r="E126" s="21">
        <v>206034.02</v>
      </c>
      <c r="F126" s="19" t="s">
        <v>23</v>
      </c>
      <c r="G126" s="19" t="s">
        <v>108</v>
      </c>
      <c r="H126" s="19" t="s">
        <v>25</v>
      </c>
      <c r="I126" s="19" t="s">
        <v>102</v>
      </c>
      <c r="J126" s="105">
        <v>0</v>
      </c>
      <c r="K126" s="105">
        <v>0</v>
      </c>
      <c r="L126" s="105">
        <v>0</v>
      </c>
      <c r="M126" s="105">
        <v>0</v>
      </c>
      <c r="N126" s="105">
        <v>0</v>
      </c>
      <c r="O126" s="105">
        <v>0</v>
      </c>
      <c r="P126" s="105">
        <v>0</v>
      </c>
      <c r="Q126" s="105">
        <v>0</v>
      </c>
      <c r="R126" s="105">
        <v>0</v>
      </c>
      <c r="S126" s="105">
        <v>0</v>
      </c>
      <c r="T126" s="105">
        <v>0</v>
      </c>
      <c r="U126" s="105">
        <v>0</v>
      </c>
      <c r="V126" s="105">
        <v>0</v>
      </c>
      <c r="W126" s="105">
        <v>0</v>
      </c>
      <c r="X126" s="105">
        <v>0</v>
      </c>
      <c r="Y126" s="105">
        <v>0</v>
      </c>
      <c r="Z126" s="105">
        <v>0</v>
      </c>
      <c r="AA126" s="105">
        <v>0</v>
      </c>
    </row>
    <row r="127" spans="5:27" x14ac:dyDescent="0.3">
      <c r="E127" s="21">
        <v>206034.03</v>
      </c>
      <c r="F127" s="19" t="s">
        <v>23</v>
      </c>
      <c r="G127" s="19" t="s">
        <v>108</v>
      </c>
      <c r="H127" s="19" t="s">
        <v>26</v>
      </c>
      <c r="I127" s="19" t="s">
        <v>102</v>
      </c>
      <c r="J127" s="105">
        <v>0</v>
      </c>
      <c r="K127" s="105">
        <v>0</v>
      </c>
      <c r="L127" s="105">
        <v>0</v>
      </c>
      <c r="M127" s="105">
        <v>0</v>
      </c>
      <c r="N127" s="105">
        <v>0</v>
      </c>
      <c r="O127" s="105">
        <v>0</v>
      </c>
      <c r="P127" s="105">
        <v>0</v>
      </c>
      <c r="Q127" s="105">
        <v>0</v>
      </c>
      <c r="R127" s="105">
        <v>0</v>
      </c>
      <c r="S127" s="105">
        <v>0</v>
      </c>
      <c r="T127" s="105">
        <v>0</v>
      </c>
      <c r="U127" s="105">
        <v>0</v>
      </c>
      <c r="V127" s="105">
        <v>0</v>
      </c>
      <c r="W127" s="105">
        <v>0</v>
      </c>
      <c r="X127" s="105">
        <v>0</v>
      </c>
      <c r="Y127" s="105">
        <v>0</v>
      </c>
      <c r="Z127" s="105">
        <v>0</v>
      </c>
      <c r="AA127" s="105">
        <v>0</v>
      </c>
    </row>
    <row r="128" spans="5:27" x14ac:dyDescent="0.3">
      <c r="E128" s="21">
        <v>206034.04</v>
      </c>
      <c r="F128" s="19" t="s">
        <v>23</v>
      </c>
      <c r="G128" s="19" t="s">
        <v>108</v>
      </c>
      <c r="H128" s="19" t="s">
        <v>27</v>
      </c>
      <c r="I128" s="19" t="s">
        <v>102</v>
      </c>
      <c r="J128" s="105">
        <v>0</v>
      </c>
      <c r="K128" s="105">
        <v>0</v>
      </c>
      <c r="L128" s="105">
        <v>0</v>
      </c>
      <c r="M128" s="105">
        <v>0</v>
      </c>
      <c r="N128" s="105">
        <v>0</v>
      </c>
      <c r="O128" s="105">
        <v>0</v>
      </c>
      <c r="P128" s="105">
        <v>0</v>
      </c>
      <c r="Q128" s="105">
        <v>0</v>
      </c>
      <c r="R128" s="105">
        <v>0</v>
      </c>
      <c r="S128" s="105">
        <v>0</v>
      </c>
      <c r="T128" s="105">
        <v>0</v>
      </c>
      <c r="U128" s="105">
        <v>0</v>
      </c>
      <c r="V128" s="105">
        <v>0</v>
      </c>
      <c r="W128" s="105">
        <v>0</v>
      </c>
      <c r="X128" s="105">
        <v>0</v>
      </c>
      <c r="Y128" s="105">
        <v>0</v>
      </c>
      <c r="Z128" s="105">
        <v>0</v>
      </c>
      <c r="AA128" s="105">
        <v>0</v>
      </c>
    </row>
    <row r="129" spans="5:27" x14ac:dyDescent="0.3">
      <c r="E129" s="21">
        <v>206034.05</v>
      </c>
      <c r="F129" s="19" t="s">
        <v>23</v>
      </c>
      <c r="G129" s="19" t="s">
        <v>108</v>
      </c>
      <c r="H129" s="19" t="s">
        <v>28</v>
      </c>
      <c r="I129" s="19" t="s">
        <v>102</v>
      </c>
      <c r="J129" s="105">
        <v>0</v>
      </c>
      <c r="K129" s="105">
        <v>0</v>
      </c>
      <c r="L129" s="105">
        <v>0</v>
      </c>
      <c r="M129" s="105">
        <v>0</v>
      </c>
      <c r="N129" s="105">
        <v>0</v>
      </c>
      <c r="O129" s="105">
        <v>0</v>
      </c>
      <c r="P129" s="105">
        <v>0</v>
      </c>
      <c r="Q129" s="105">
        <v>0</v>
      </c>
      <c r="R129" s="105">
        <v>0</v>
      </c>
      <c r="S129" s="105">
        <v>0</v>
      </c>
      <c r="T129" s="105">
        <v>0</v>
      </c>
      <c r="U129" s="105">
        <v>0</v>
      </c>
      <c r="V129" s="105">
        <v>0</v>
      </c>
      <c r="W129" s="105">
        <v>0</v>
      </c>
      <c r="X129" s="105">
        <v>0</v>
      </c>
      <c r="Y129" s="105">
        <v>0</v>
      </c>
      <c r="Z129" s="105">
        <v>0</v>
      </c>
      <c r="AA129" s="105">
        <v>0</v>
      </c>
    </row>
    <row r="130" spans="5:27" x14ac:dyDescent="0.3">
      <c r="E130" s="21">
        <v>206034.06</v>
      </c>
      <c r="F130" s="19" t="s">
        <v>23</v>
      </c>
      <c r="G130" s="19" t="s">
        <v>108</v>
      </c>
      <c r="H130" s="19" t="s">
        <v>29</v>
      </c>
      <c r="I130" s="19" t="s">
        <v>102</v>
      </c>
      <c r="J130" s="105">
        <v>0</v>
      </c>
      <c r="K130" s="105">
        <v>0</v>
      </c>
      <c r="L130" s="105">
        <v>0</v>
      </c>
      <c r="M130" s="105">
        <v>0</v>
      </c>
      <c r="N130" s="105">
        <v>0</v>
      </c>
      <c r="O130" s="105">
        <v>0</v>
      </c>
      <c r="P130" s="105">
        <v>0</v>
      </c>
      <c r="Q130" s="105">
        <v>0</v>
      </c>
      <c r="R130" s="105">
        <v>0</v>
      </c>
      <c r="S130" s="105">
        <v>0</v>
      </c>
      <c r="T130" s="105">
        <v>0</v>
      </c>
      <c r="U130" s="105">
        <v>0</v>
      </c>
      <c r="V130" s="105">
        <v>0</v>
      </c>
      <c r="W130" s="105">
        <v>0</v>
      </c>
      <c r="X130" s="105">
        <v>0</v>
      </c>
      <c r="Y130" s="105">
        <v>0</v>
      </c>
      <c r="Z130" s="105">
        <v>0</v>
      </c>
      <c r="AA130" s="105">
        <v>0</v>
      </c>
    </row>
    <row r="131" spans="5:27" x14ac:dyDescent="0.3">
      <c r="E131" s="21">
        <v>206034.07</v>
      </c>
      <c r="F131" s="19" t="s">
        <v>23</v>
      </c>
      <c r="G131" s="19" t="s">
        <v>108</v>
      </c>
      <c r="H131" s="19" t="s">
        <v>30</v>
      </c>
      <c r="I131" s="19" t="s">
        <v>102</v>
      </c>
      <c r="J131" s="105">
        <v>0</v>
      </c>
      <c r="K131" s="105">
        <v>0</v>
      </c>
      <c r="L131" s="105">
        <v>0</v>
      </c>
      <c r="M131" s="105">
        <v>0</v>
      </c>
      <c r="N131" s="105">
        <v>0</v>
      </c>
      <c r="O131" s="105">
        <v>0</v>
      </c>
      <c r="P131" s="105">
        <v>0</v>
      </c>
      <c r="Q131" s="105">
        <v>0</v>
      </c>
      <c r="R131" s="105">
        <v>0</v>
      </c>
      <c r="S131" s="105">
        <v>0</v>
      </c>
      <c r="T131" s="105">
        <v>0</v>
      </c>
      <c r="U131" s="105">
        <v>0</v>
      </c>
      <c r="V131" s="105">
        <v>0</v>
      </c>
      <c r="W131" s="105">
        <v>0</v>
      </c>
      <c r="X131" s="105">
        <v>0</v>
      </c>
      <c r="Y131" s="105">
        <v>0</v>
      </c>
      <c r="Z131" s="105">
        <v>0</v>
      </c>
      <c r="AA131" s="105">
        <v>0</v>
      </c>
    </row>
    <row r="132" spans="5:27" x14ac:dyDescent="0.3">
      <c r="E132" s="21">
        <v>206034.08</v>
      </c>
      <c r="F132" s="19" t="s">
        <v>23</v>
      </c>
      <c r="G132" s="19" t="s">
        <v>108</v>
      </c>
      <c r="H132" s="19" t="s">
        <v>31</v>
      </c>
      <c r="I132" s="19" t="s">
        <v>102</v>
      </c>
      <c r="J132" s="105">
        <v>0</v>
      </c>
      <c r="K132" s="105">
        <v>0</v>
      </c>
      <c r="L132" s="105">
        <v>0</v>
      </c>
      <c r="M132" s="105">
        <v>0</v>
      </c>
      <c r="N132" s="105">
        <v>0</v>
      </c>
      <c r="O132" s="105">
        <v>0</v>
      </c>
      <c r="P132" s="105">
        <v>0</v>
      </c>
      <c r="Q132" s="105">
        <v>0</v>
      </c>
      <c r="R132" s="105">
        <v>0</v>
      </c>
      <c r="S132" s="105">
        <v>0</v>
      </c>
      <c r="T132" s="105">
        <v>0</v>
      </c>
      <c r="U132" s="105">
        <v>0</v>
      </c>
      <c r="V132" s="105">
        <v>0</v>
      </c>
      <c r="W132" s="105">
        <v>0</v>
      </c>
      <c r="X132" s="105">
        <v>0</v>
      </c>
      <c r="Y132" s="105">
        <v>0</v>
      </c>
      <c r="Z132" s="105">
        <v>0</v>
      </c>
      <c r="AA132" s="105">
        <v>0</v>
      </c>
    </row>
    <row r="133" spans="5:27" x14ac:dyDescent="0.3">
      <c r="E133" s="21">
        <v>206034.09</v>
      </c>
      <c r="F133" s="19" t="s">
        <v>23</v>
      </c>
      <c r="G133" s="19" t="s">
        <v>108</v>
      </c>
      <c r="H133" s="19" t="s">
        <v>32</v>
      </c>
      <c r="I133" s="19" t="s">
        <v>102</v>
      </c>
      <c r="J133" s="105">
        <v>0</v>
      </c>
      <c r="K133" s="105">
        <v>0</v>
      </c>
      <c r="L133" s="105">
        <v>0</v>
      </c>
      <c r="M133" s="105">
        <v>0</v>
      </c>
      <c r="N133" s="105">
        <v>0</v>
      </c>
      <c r="O133" s="105">
        <v>0</v>
      </c>
      <c r="P133" s="105">
        <v>0</v>
      </c>
      <c r="Q133" s="105">
        <v>0</v>
      </c>
      <c r="R133" s="105">
        <v>0</v>
      </c>
      <c r="S133" s="105">
        <v>0</v>
      </c>
      <c r="T133" s="105">
        <v>0</v>
      </c>
      <c r="U133" s="105">
        <v>0</v>
      </c>
      <c r="V133" s="105">
        <v>0</v>
      </c>
      <c r="W133" s="105">
        <v>0</v>
      </c>
      <c r="X133" s="105">
        <v>0</v>
      </c>
      <c r="Y133" s="105">
        <v>0</v>
      </c>
      <c r="Z133" s="105">
        <v>0</v>
      </c>
      <c r="AA133" s="105">
        <v>0</v>
      </c>
    </row>
    <row r="134" spans="5:27" x14ac:dyDescent="0.3">
      <c r="E134" s="21">
        <v>206034.1</v>
      </c>
      <c r="F134" s="19" t="s">
        <v>35</v>
      </c>
      <c r="G134" s="19" t="s">
        <v>108</v>
      </c>
      <c r="H134" s="19" t="s">
        <v>36</v>
      </c>
      <c r="I134" s="19" t="s">
        <v>102</v>
      </c>
      <c r="J134" s="105">
        <v>0</v>
      </c>
      <c r="K134" s="105">
        <v>0</v>
      </c>
      <c r="L134" s="105">
        <v>0</v>
      </c>
      <c r="M134" s="105">
        <v>0</v>
      </c>
      <c r="N134" s="105">
        <v>0</v>
      </c>
      <c r="O134" s="105">
        <v>0</v>
      </c>
      <c r="P134" s="105">
        <v>0</v>
      </c>
      <c r="Q134" s="105">
        <v>0</v>
      </c>
      <c r="R134" s="105">
        <v>0</v>
      </c>
      <c r="S134" s="105">
        <v>0</v>
      </c>
      <c r="T134" s="105">
        <v>0</v>
      </c>
      <c r="U134" s="105">
        <v>0</v>
      </c>
      <c r="V134" s="105">
        <v>0</v>
      </c>
      <c r="W134" s="105">
        <v>0</v>
      </c>
      <c r="X134" s="105">
        <v>0</v>
      </c>
      <c r="Y134" s="105">
        <v>0</v>
      </c>
      <c r="Z134" s="105">
        <v>0</v>
      </c>
      <c r="AA134" s="105">
        <v>0</v>
      </c>
    </row>
    <row r="135" spans="5:27" x14ac:dyDescent="0.3">
      <c r="E135" s="21">
        <v>206044.01</v>
      </c>
      <c r="F135" s="19" t="s">
        <v>23</v>
      </c>
      <c r="G135" s="19" t="s">
        <v>109</v>
      </c>
      <c r="H135" s="19" t="s">
        <v>24</v>
      </c>
      <c r="I135" s="19" t="s">
        <v>102</v>
      </c>
      <c r="J135" s="105">
        <v>0</v>
      </c>
      <c r="K135" s="105">
        <v>0</v>
      </c>
      <c r="L135" s="105">
        <v>0</v>
      </c>
      <c r="M135" s="105">
        <v>1934.1088064</v>
      </c>
      <c r="N135" s="105">
        <v>1934.1088064</v>
      </c>
      <c r="O135" s="105">
        <v>2901.1632100000002</v>
      </c>
      <c r="P135" s="105">
        <v>0</v>
      </c>
      <c r="Q135" s="105">
        <v>0</v>
      </c>
      <c r="R135" s="105">
        <v>0</v>
      </c>
      <c r="S135" s="105">
        <v>1450.5816048000002</v>
      </c>
      <c r="T135" s="105">
        <v>1450.5816048000002</v>
      </c>
      <c r="U135" s="105">
        <v>2175.8724075</v>
      </c>
      <c r="V135" s="105">
        <v>0</v>
      </c>
      <c r="W135" s="105">
        <v>0</v>
      </c>
      <c r="X135" s="105">
        <v>0</v>
      </c>
      <c r="Y135" s="105">
        <v>1450.5816048000002</v>
      </c>
      <c r="Z135" s="105">
        <v>1450.5816048000002</v>
      </c>
      <c r="AA135" s="105">
        <v>2175.8724075</v>
      </c>
    </row>
    <row r="136" spans="5:27" x14ac:dyDescent="0.3">
      <c r="E136" s="21">
        <v>206044.02</v>
      </c>
      <c r="F136" s="19" t="s">
        <v>23</v>
      </c>
      <c r="G136" s="19" t="s">
        <v>109</v>
      </c>
      <c r="H136" s="19" t="s">
        <v>25</v>
      </c>
      <c r="I136" s="19" t="s">
        <v>102</v>
      </c>
      <c r="J136" s="105">
        <v>0</v>
      </c>
      <c r="K136" s="105">
        <v>0</v>
      </c>
      <c r="L136" s="105">
        <v>0</v>
      </c>
      <c r="M136" s="105">
        <v>1092.4740200000001</v>
      </c>
      <c r="N136" s="105">
        <v>1092.4740200000001</v>
      </c>
      <c r="O136" s="105">
        <v>1638.7110304000003</v>
      </c>
      <c r="P136" s="105">
        <v>0</v>
      </c>
      <c r="Q136" s="105">
        <v>0</v>
      </c>
      <c r="R136" s="105">
        <v>0</v>
      </c>
      <c r="S136" s="105">
        <v>819.35551499999997</v>
      </c>
      <c r="T136" s="105">
        <v>819.35551499999997</v>
      </c>
      <c r="U136" s="105">
        <v>1229.0332728000001</v>
      </c>
      <c r="V136" s="105">
        <v>0</v>
      </c>
      <c r="W136" s="105">
        <v>0</v>
      </c>
      <c r="X136" s="105">
        <v>0</v>
      </c>
      <c r="Y136" s="105">
        <v>819.35551499999997</v>
      </c>
      <c r="Z136" s="105">
        <v>819.35551499999997</v>
      </c>
      <c r="AA136" s="105">
        <v>1229.0332728000001</v>
      </c>
    </row>
    <row r="137" spans="5:27" x14ac:dyDescent="0.3">
      <c r="E137" s="21">
        <v>206044.03</v>
      </c>
      <c r="F137" s="19" t="s">
        <v>23</v>
      </c>
      <c r="G137" s="19" t="s">
        <v>109</v>
      </c>
      <c r="H137" s="19" t="s">
        <v>26</v>
      </c>
      <c r="I137" s="19" t="s">
        <v>102</v>
      </c>
      <c r="J137" s="105">
        <v>0</v>
      </c>
      <c r="K137" s="105">
        <v>0</v>
      </c>
      <c r="L137" s="105">
        <v>0</v>
      </c>
      <c r="M137" s="105">
        <v>0</v>
      </c>
      <c r="N137" s="105">
        <v>0</v>
      </c>
      <c r="O137" s="105">
        <v>0</v>
      </c>
      <c r="P137" s="105">
        <v>0</v>
      </c>
      <c r="Q137" s="105">
        <v>0</v>
      </c>
      <c r="R137" s="105">
        <v>0</v>
      </c>
      <c r="S137" s="105">
        <v>0</v>
      </c>
      <c r="T137" s="105">
        <v>0</v>
      </c>
      <c r="U137" s="105">
        <v>0</v>
      </c>
      <c r="V137" s="105">
        <v>0</v>
      </c>
      <c r="W137" s="105">
        <v>0</v>
      </c>
      <c r="X137" s="105">
        <v>0</v>
      </c>
      <c r="Y137" s="105">
        <v>0</v>
      </c>
      <c r="Z137" s="105">
        <v>0</v>
      </c>
      <c r="AA137" s="105">
        <v>0</v>
      </c>
    </row>
    <row r="138" spans="5:27" x14ac:dyDescent="0.3">
      <c r="E138" s="21">
        <v>206044.04</v>
      </c>
      <c r="F138" s="19" t="s">
        <v>23</v>
      </c>
      <c r="G138" s="19" t="s">
        <v>109</v>
      </c>
      <c r="H138" s="19" t="s">
        <v>27</v>
      </c>
      <c r="I138" s="19" t="s">
        <v>102</v>
      </c>
      <c r="J138" s="105">
        <v>0</v>
      </c>
      <c r="K138" s="105">
        <v>0</v>
      </c>
      <c r="L138" s="105">
        <v>0</v>
      </c>
      <c r="M138" s="105">
        <v>0</v>
      </c>
      <c r="N138" s="105">
        <v>0</v>
      </c>
      <c r="O138" s="105">
        <v>0</v>
      </c>
      <c r="P138" s="105">
        <v>0</v>
      </c>
      <c r="Q138" s="105">
        <v>0</v>
      </c>
      <c r="R138" s="105">
        <v>0</v>
      </c>
      <c r="S138" s="105">
        <v>0</v>
      </c>
      <c r="T138" s="105">
        <v>0</v>
      </c>
      <c r="U138" s="105">
        <v>0</v>
      </c>
      <c r="V138" s="105">
        <v>0</v>
      </c>
      <c r="W138" s="105">
        <v>0</v>
      </c>
      <c r="X138" s="105">
        <v>0</v>
      </c>
      <c r="Y138" s="105">
        <v>0</v>
      </c>
      <c r="Z138" s="105">
        <v>0</v>
      </c>
      <c r="AA138" s="105">
        <v>0</v>
      </c>
    </row>
    <row r="139" spans="5:27" x14ac:dyDescent="0.3">
      <c r="E139" s="21">
        <v>206044.05</v>
      </c>
      <c r="F139" s="19" t="s">
        <v>23</v>
      </c>
      <c r="G139" s="19" t="s">
        <v>109</v>
      </c>
      <c r="H139" s="19" t="s">
        <v>28</v>
      </c>
      <c r="I139" s="19" t="s">
        <v>102</v>
      </c>
      <c r="J139" s="105">
        <v>0</v>
      </c>
      <c r="K139" s="105">
        <v>0</v>
      </c>
      <c r="L139" s="105">
        <v>0</v>
      </c>
      <c r="M139" s="105">
        <v>0</v>
      </c>
      <c r="N139" s="105">
        <v>0</v>
      </c>
      <c r="O139" s="105">
        <v>0</v>
      </c>
      <c r="P139" s="105">
        <v>0</v>
      </c>
      <c r="Q139" s="105">
        <v>0</v>
      </c>
      <c r="R139" s="105">
        <v>0</v>
      </c>
      <c r="S139" s="105">
        <v>0</v>
      </c>
      <c r="T139" s="105">
        <v>0</v>
      </c>
      <c r="U139" s="105">
        <v>0</v>
      </c>
      <c r="V139" s="105">
        <v>0</v>
      </c>
      <c r="W139" s="105">
        <v>0</v>
      </c>
      <c r="X139" s="105">
        <v>0</v>
      </c>
      <c r="Y139" s="105">
        <v>0</v>
      </c>
      <c r="Z139" s="105">
        <v>0</v>
      </c>
      <c r="AA139" s="105">
        <v>0</v>
      </c>
    </row>
    <row r="140" spans="5:27" x14ac:dyDescent="0.3">
      <c r="E140" s="21">
        <v>206044.06</v>
      </c>
      <c r="F140" s="19" t="s">
        <v>23</v>
      </c>
      <c r="G140" s="19" t="s">
        <v>109</v>
      </c>
      <c r="H140" s="19" t="s">
        <v>29</v>
      </c>
      <c r="I140" s="19" t="s">
        <v>102</v>
      </c>
      <c r="J140" s="105">
        <v>0</v>
      </c>
      <c r="K140" s="105">
        <v>0</v>
      </c>
      <c r="L140" s="105">
        <v>0</v>
      </c>
      <c r="M140" s="105">
        <v>0</v>
      </c>
      <c r="N140" s="105">
        <v>0</v>
      </c>
      <c r="O140" s="105">
        <v>0</v>
      </c>
      <c r="P140" s="105">
        <v>0</v>
      </c>
      <c r="Q140" s="105">
        <v>0</v>
      </c>
      <c r="R140" s="105">
        <v>0</v>
      </c>
      <c r="S140" s="105">
        <v>0</v>
      </c>
      <c r="T140" s="105">
        <v>0</v>
      </c>
      <c r="U140" s="105">
        <v>0</v>
      </c>
      <c r="V140" s="105">
        <v>0</v>
      </c>
      <c r="W140" s="105">
        <v>0</v>
      </c>
      <c r="X140" s="105">
        <v>0</v>
      </c>
      <c r="Y140" s="105">
        <v>0</v>
      </c>
      <c r="Z140" s="105">
        <v>0</v>
      </c>
      <c r="AA140" s="105">
        <v>0</v>
      </c>
    </row>
    <row r="141" spans="5:27" x14ac:dyDescent="0.3">
      <c r="E141" s="21">
        <v>206044.07</v>
      </c>
      <c r="F141" s="19" t="s">
        <v>23</v>
      </c>
      <c r="G141" s="19" t="s">
        <v>109</v>
      </c>
      <c r="H141" s="19" t="s">
        <v>30</v>
      </c>
      <c r="I141" s="19" t="s">
        <v>102</v>
      </c>
      <c r="J141" s="105">
        <v>0</v>
      </c>
      <c r="K141" s="105">
        <v>0</v>
      </c>
      <c r="L141" s="105">
        <v>0</v>
      </c>
      <c r="M141" s="105">
        <v>0</v>
      </c>
      <c r="N141" s="105">
        <v>0</v>
      </c>
      <c r="O141" s="105">
        <v>0</v>
      </c>
      <c r="P141" s="105">
        <v>0</v>
      </c>
      <c r="Q141" s="105">
        <v>0</v>
      </c>
      <c r="R141" s="105">
        <v>0</v>
      </c>
      <c r="S141" s="105">
        <v>0</v>
      </c>
      <c r="T141" s="105">
        <v>0</v>
      </c>
      <c r="U141" s="105">
        <v>0</v>
      </c>
      <c r="V141" s="105">
        <v>0</v>
      </c>
      <c r="W141" s="105">
        <v>0</v>
      </c>
      <c r="X141" s="105">
        <v>0</v>
      </c>
      <c r="Y141" s="105">
        <v>0</v>
      </c>
      <c r="Z141" s="105">
        <v>0</v>
      </c>
      <c r="AA141" s="105">
        <v>0</v>
      </c>
    </row>
    <row r="142" spans="5:27" x14ac:dyDescent="0.3">
      <c r="E142" s="21">
        <v>206044.08</v>
      </c>
      <c r="F142" s="19" t="s">
        <v>23</v>
      </c>
      <c r="G142" s="19" t="s">
        <v>109</v>
      </c>
      <c r="H142" s="19" t="s">
        <v>31</v>
      </c>
      <c r="I142" s="19" t="s">
        <v>102</v>
      </c>
      <c r="J142" s="105">
        <v>0</v>
      </c>
      <c r="K142" s="105">
        <v>0</v>
      </c>
      <c r="L142" s="105">
        <v>0</v>
      </c>
      <c r="M142" s="105">
        <v>239.03459120000002</v>
      </c>
      <c r="N142" s="105">
        <v>239.03459120000002</v>
      </c>
      <c r="O142" s="105">
        <v>358.55188684000001</v>
      </c>
      <c r="P142" s="105">
        <v>0</v>
      </c>
      <c r="Q142" s="105">
        <v>0</v>
      </c>
      <c r="R142" s="105">
        <v>0</v>
      </c>
      <c r="S142" s="105">
        <v>179.27594340000002</v>
      </c>
      <c r="T142" s="105">
        <v>179.27594340000002</v>
      </c>
      <c r="U142" s="105">
        <v>268.91391512999996</v>
      </c>
      <c r="V142" s="105">
        <v>0</v>
      </c>
      <c r="W142" s="105">
        <v>0</v>
      </c>
      <c r="X142" s="105">
        <v>0</v>
      </c>
      <c r="Y142" s="105">
        <v>179.27594340000002</v>
      </c>
      <c r="Z142" s="105">
        <v>179.27594340000002</v>
      </c>
      <c r="AA142" s="105">
        <v>268.91391512999996</v>
      </c>
    </row>
    <row r="143" spans="5:27" x14ac:dyDescent="0.3">
      <c r="E143" s="21">
        <v>206044.09</v>
      </c>
      <c r="F143" s="19" t="s">
        <v>23</v>
      </c>
      <c r="G143" s="19" t="s">
        <v>109</v>
      </c>
      <c r="H143" s="19" t="s">
        <v>32</v>
      </c>
      <c r="I143" s="19" t="s">
        <v>102</v>
      </c>
      <c r="J143" s="105">
        <v>0</v>
      </c>
      <c r="K143" s="105">
        <v>0</v>
      </c>
      <c r="L143" s="105">
        <v>0</v>
      </c>
      <c r="M143" s="105">
        <v>0</v>
      </c>
      <c r="N143" s="105">
        <v>0</v>
      </c>
      <c r="O143" s="105">
        <v>0</v>
      </c>
      <c r="P143" s="105">
        <v>0</v>
      </c>
      <c r="Q143" s="105">
        <v>0</v>
      </c>
      <c r="R143" s="105">
        <v>0</v>
      </c>
      <c r="S143" s="105">
        <v>0</v>
      </c>
      <c r="T143" s="105">
        <v>0</v>
      </c>
      <c r="U143" s="105">
        <v>0</v>
      </c>
      <c r="V143" s="105">
        <v>0</v>
      </c>
      <c r="W143" s="105">
        <v>0</v>
      </c>
      <c r="X143" s="105">
        <v>0</v>
      </c>
      <c r="Y143" s="105">
        <v>0</v>
      </c>
      <c r="Z143" s="105">
        <v>0</v>
      </c>
      <c r="AA143" s="105">
        <v>0</v>
      </c>
    </row>
    <row r="144" spans="5:27" x14ac:dyDescent="0.3">
      <c r="E144" s="21">
        <v>206044.1</v>
      </c>
      <c r="F144" s="19" t="s">
        <v>35</v>
      </c>
      <c r="G144" s="19" t="s">
        <v>109</v>
      </c>
      <c r="H144" s="19" t="s">
        <v>36</v>
      </c>
      <c r="I144" s="19" t="s">
        <v>102</v>
      </c>
      <c r="J144" s="105">
        <v>0</v>
      </c>
      <c r="K144" s="105">
        <v>0</v>
      </c>
      <c r="L144" s="105">
        <v>0</v>
      </c>
      <c r="M144" s="105">
        <v>1990.1302876000002</v>
      </c>
      <c r="N144" s="105">
        <v>1990.1302876000002</v>
      </c>
      <c r="O144" s="105">
        <v>2985.1954312000003</v>
      </c>
      <c r="P144" s="105">
        <v>0</v>
      </c>
      <c r="Q144" s="105">
        <v>0</v>
      </c>
      <c r="R144" s="105">
        <v>0</v>
      </c>
      <c r="S144" s="105">
        <v>1492.5977157</v>
      </c>
      <c r="T144" s="105">
        <v>1492.5977157</v>
      </c>
      <c r="U144" s="105">
        <v>2238.8965733999999</v>
      </c>
      <c r="V144" s="105">
        <v>0</v>
      </c>
      <c r="W144" s="105">
        <v>0</v>
      </c>
      <c r="X144" s="105">
        <v>0</v>
      </c>
      <c r="Y144" s="105">
        <v>1492.5977157</v>
      </c>
      <c r="Z144" s="105">
        <v>1492.5977157</v>
      </c>
      <c r="AA144" s="105">
        <v>2238.8965733999999</v>
      </c>
    </row>
    <row r="145" spans="5:27" x14ac:dyDescent="0.3">
      <c r="E145" s="21">
        <v>106018.17</v>
      </c>
      <c r="F145" s="19" t="s">
        <v>42</v>
      </c>
      <c r="G145" s="19" t="s">
        <v>110</v>
      </c>
      <c r="H145" s="19" t="s">
        <v>78</v>
      </c>
      <c r="I145" s="19" t="s">
        <v>88</v>
      </c>
      <c r="J145" s="105">
        <v>0</v>
      </c>
      <c r="K145" s="105">
        <v>14090</v>
      </c>
      <c r="L145" s="105">
        <v>14090</v>
      </c>
      <c r="M145" s="105">
        <v>0</v>
      </c>
      <c r="N145" s="105">
        <v>2818</v>
      </c>
      <c r="O145" s="105">
        <v>2818</v>
      </c>
      <c r="P145" s="105">
        <v>0</v>
      </c>
      <c r="Q145" s="105">
        <v>24657.5</v>
      </c>
      <c r="R145" s="105">
        <v>24657.5</v>
      </c>
      <c r="S145" s="105">
        <v>0</v>
      </c>
      <c r="T145" s="105">
        <v>4931.5</v>
      </c>
      <c r="U145" s="105">
        <v>4931.5</v>
      </c>
      <c r="V145" s="105">
        <v>0</v>
      </c>
      <c r="W145" s="105">
        <v>31702.500000000004</v>
      </c>
      <c r="X145" s="105">
        <v>31702.500000000004</v>
      </c>
      <c r="Y145" s="105">
        <v>0</v>
      </c>
      <c r="Z145" s="105">
        <v>6340.5000000000009</v>
      </c>
      <c r="AA145" s="105">
        <v>6340.5000000000009</v>
      </c>
    </row>
    <row r="146" spans="5:27" x14ac:dyDescent="0.3">
      <c r="E146" s="21">
        <v>206037.01</v>
      </c>
      <c r="F146" s="19" t="s">
        <v>23</v>
      </c>
      <c r="G146" s="19" t="s">
        <v>110</v>
      </c>
      <c r="H146" s="19" t="s">
        <v>24</v>
      </c>
      <c r="I146" s="19" t="s">
        <v>99</v>
      </c>
      <c r="J146" s="105">
        <v>0</v>
      </c>
      <c r="K146" s="105">
        <v>0</v>
      </c>
      <c r="L146" s="105">
        <v>0</v>
      </c>
      <c r="M146" s="105">
        <v>0</v>
      </c>
      <c r="N146" s="105">
        <v>0</v>
      </c>
      <c r="O146" s="105">
        <v>0</v>
      </c>
      <c r="P146" s="105">
        <v>0</v>
      </c>
      <c r="Q146" s="105">
        <v>0</v>
      </c>
      <c r="R146" s="105">
        <v>0</v>
      </c>
      <c r="S146" s="105">
        <v>0</v>
      </c>
      <c r="T146" s="105">
        <v>0</v>
      </c>
      <c r="U146" s="105">
        <v>0</v>
      </c>
      <c r="V146" s="105">
        <v>0</v>
      </c>
      <c r="W146" s="105">
        <v>0</v>
      </c>
      <c r="X146" s="105">
        <v>0</v>
      </c>
      <c r="Y146" s="105">
        <v>0</v>
      </c>
      <c r="Z146" s="105">
        <v>0</v>
      </c>
      <c r="AA146" s="105">
        <v>0</v>
      </c>
    </row>
    <row r="147" spans="5:27" x14ac:dyDescent="0.3">
      <c r="E147" s="21">
        <v>306033.09999999998</v>
      </c>
      <c r="F147" s="19" t="s">
        <v>35</v>
      </c>
      <c r="G147" s="19" t="s">
        <v>34</v>
      </c>
      <c r="H147" s="19" t="s">
        <v>36</v>
      </c>
      <c r="I147" s="19" t="s">
        <v>94</v>
      </c>
      <c r="J147" s="105">
        <v>0</v>
      </c>
      <c r="K147" s="105">
        <v>0</v>
      </c>
      <c r="L147" s="105">
        <v>0</v>
      </c>
      <c r="M147" s="105">
        <v>2396.0069742000001</v>
      </c>
      <c r="N147" s="105">
        <v>26356.076716200001</v>
      </c>
      <c r="O147" s="105">
        <v>444972.72378</v>
      </c>
      <c r="P147" s="105">
        <v>0</v>
      </c>
      <c r="Q147" s="105">
        <v>0</v>
      </c>
      <c r="R147" s="105">
        <v>0</v>
      </c>
      <c r="S147" s="105">
        <v>1797.0052306499999</v>
      </c>
      <c r="T147" s="105">
        <v>19767.057537150002</v>
      </c>
      <c r="U147" s="105">
        <v>333729.54283499997</v>
      </c>
      <c r="V147" s="105">
        <v>0</v>
      </c>
      <c r="W147" s="105">
        <v>0</v>
      </c>
      <c r="X147" s="105">
        <v>0</v>
      </c>
      <c r="Y147" s="105">
        <v>1797.0052306499999</v>
      </c>
      <c r="Z147" s="105">
        <v>19767.057537150002</v>
      </c>
      <c r="AA147" s="105">
        <v>333729.54283499997</v>
      </c>
    </row>
    <row r="148" spans="5:27" x14ac:dyDescent="0.3">
      <c r="E148" s="21">
        <v>306039.09999999998</v>
      </c>
      <c r="F148" s="19" t="s">
        <v>35</v>
      </c>
      <c r="G148" s="19" t="s">
        <v>37</v>
      </c>
      <c r="H148" s="19" t="s">
        <v>36</v>
      </c>
      <c r="I148" s="19" t="s">
        <v>94</v>
      </c>
      <c r="J148" s="105">
        <v>0</v>
      </c>
      <c r="K148" s="105">
        <v>0</v>
      </c>
      <c r="L148" s="105">
        <v>0</v>
      </c>
      <c r="M148" s="105">
        <v>44142.904944000002</v>
      </c>
      <c r="N148" s="105">
        <v>71759.402136000004</v>
      </c>
      <c r="O148" s="105">
        <v>210929.151786</v>
      </c>
      <c r="P148" s="105">
        <v>0</v>
      </c>
      <c r="Q148" s="105">
        <v>0</v>
      </c>
      <c r="R148" s="105">
        <v>0</v>
      </c>
      <c r="S148" s="105">
        <v>33107.178707999992</v>
      </c>
      <c r="T148" s="105">
        <v>53819.551602</v>
      </c>
      <c r="U148" s="105">
        <v>158196.86383949997</v>
      </c>
      <c r="V148" s="105">
        <v>0</v>
      </c>
      <c r="W148" s="105">
        <v>0</v>
      </c>
      <c r="X148" s="105">
        <v>0</v>
      </c>
      <c r="Y148" s="105">
        <v>33107.178707999992</v>
      </c>
      <c r="Z148" s="105">
        <v>53819.551602</v>
      </c>
      <c r="AA148" s="105">
        <v>158196.86383949997</v>
      </c>
    </row>
    <row r="149" spans="5:27" x14ac:dyDescent="0.3">
      <c r="E149" s="21">
        <v>206035.01</v>
      </c>
      <c r="F149" s="19" t="s">
        <v>23</v>
      </c>
      <c r="G149" s="19" t="s">
        <v>111</v>
      </c>
      <c r="H149" s="19" t="s">
        <v>24</v>
      </c>
      <c r="I149" s="19" t="s">
        <v>94</v>
      </c>
      <c r="J149" s="105">
        <v>0</v>
      </c>
      <c r="K149" s="105">
        <v>9000.0000000000018</v>
      </c>
      <c r="L149" s="105">
        <v>10500.000000000002</v>
      </c>
      <c r="M149" s="105">
        <v>0</v>
      </c>
      <c r="N149" s="105">
        <v>12276.000000000002</v>
      </c>
      <c r="O149" s="105">
        <v>26040.000000000004</v>
      </c>
      <c r="P149" s="105">
        <v>0</v>
      </c>
      <c r="Q149" s="105">
        <v>15749.999999999998</v>
      </c>
      <c r="R149" s="105">
        <v>18374.999999999996</v>
      </c>
      <c r="S149" s="105">
        <v>0</v>
      </c>
      <c r="T149" s="105">
        <v>21482.999999999996</v>
      </c>
      <c r="U149" s="105">
        <v>45569.999999999993</v>
      </c>
      <c r="V149" s="105">
        <v>0</v>
      </c>
      <c r="W149" s="105">
        <v>20250</v>
      </c>
      <c r="X149" s="105">
        <v>23625</v>
      </c>
      <c r="Y149" s="105">
        <v>0</v>
      </c>
      <c r="Z149" s="105">
        <v>27621</v>
      </c>
      <c r="AA149" s="105">
        <v>58590</v>
      </c>
    </row>
    <row r="150" spans="5:27" x14ac:dyDescent="0.3">
      <c r="E150" s="21">
        <v>206035.02</v>
      </c>
      <c r="F150" s="19" t="s">
        <v>23</v>
      </c>
      <c r="G150" s="19" t="s">
        <v>111</v>
      </c>
      <c r="H150" s="19" t="s">
        <v>25</v>
      </c>
      <c r="I150" s="19" t="s">
        <v>94</v>
      </c>
      <c r="J150" s="105">
        <v>0</v>
      </c>
      <c r="K150" s="105">
        <v>3000</v>
      </c>
      <c r="L150" s="105">
        <v>3000</v>
      </c>
      <c r="M150" s="105">
        <v>0</v>
      </c>
      <c r="N150" s="105">
        <v>4092</v>
      </c>
      <c r="O150" s="105">
        <v>7440</v>
      </c>
      <c r="P150" s="105">
        <v>0</v>
      </c>
      <c r="Q150" s="105">
        <v>5250</v>
      </c>
      <c r="R150" s="105">
        <v>5250</v>
      </c>
      <c r="S150" s="105">
        <v>0</v>
      </c>
      <c r="T150" s="105">
        <v>7161</v>
      </c>
      <c r="U150" s="105">
        <v>13020</v>
      </c>
      <c r="V150" s="105">
        <v>0</v>
      </c>
      <c r="W150" s="105">
        <v>6750</v>
      </c>
      <c r="X150" s="105">
        <v>6750</v>
      </c>
      <c r="Y150" s="105">
        <v>0</v>
      </c>
      <c r="Z150" s="105">
        <v>9207</v>
      </c>
      <c r="AA150" s="105">
        <v>16740</v>
      </c>
    </row>
    <row r="151" spans="5:27" x14ac:dyDescent="0.3">
      <c r="E151" s="21">
        <v>206035.03</v>
      </c>
      <c r="F151" s="19" t="s">
        <v>23</v>
      </c>
      <c r="G151" s="19" t="s">
        <v>111</v>
      </c>
      <c r="H151" s="19" t="s">
        <v>26</v>
      </c>
      <c r="I151" s="19" t="s">
        <v>94</v>
      </c>
      <c r="J151" s="105">
        <v>0</v>
      </c>
      <c r="K151" s="105">
        <v>1500</v>
      </c>
      <c r="L151" s="105">
        <v>3000</v>
      </c>
      <c r="M151" s="105">
        <v>0</v>
      </c>
      <c r="N151" s="105">
        <v>2046</v>
      </c>
      <c r="O151" s="105">
        <v>7440</v>
      </c>
      <c r="P151" s="105">
        <v>0</v>
      </c>
      <c r="Q151" s="105">
        <v>2625</v>
      </c>
      <c r="R151" s="105">
        <v>5250</v>
      </c>
      <c r="S151" s="105">
        <v>0</v>
      </c>
      <c r="T151" s="105">
        <v>3580.5</v>
      </c>
      <c r="U151" s="105">
        <v>13020</v>
      </c>
      <c r="V151" s="105">
        <v>0</v>
      </c>
      <c r="W151" s="105">
        <v>3375</v>
      </c>
      <c r="X151" s="105">
        <v>6750</v>
      </c>
      <c r="Y151" s="105">
        <v>0</v>
      </c>
      <c r="Z151" s="105">
        <v>4603.5</v>
      </c>
      <c r="AA151" s="105">
        <v>16740</v>
      </c>
    </row>
    <row r="152" spans="5:27" x14ac:dyDescent="0.3">
      <c r="E152" s="21">
        <v>206035.04</v>
      </c>
      <c r="F152" s="19" t="s">
        <v>23</v>
      </c>
      <c r="G152" s="19" t="s">
        <v>111</v>
      </c>
      <c r="H152" s="19" t="s">
        <v>27</v>
      </c>
      <c r="I152" s="19" t="s">
        <v>94</v>
      </c>
      <c r="J152" s="105">
        <v>0</v>
      </c>
      <c r="K152" s="105">
        <v>9000.0000000000018</v>
      </c>
      <c r="L152" s="105">
        <v>9000.0000000000018</v>
      </c>
      <c r="M152" s="105">
        <v>0</v>
      </c>
      <c r="N152" s="105">
        <v>15345.000000000002</v>
      </c>
      <c r="O152" s="105">
        <v>27900.000000000004</v>
      </c>
      <c r="P152" s="105">
        <v>0</v>
      </c>
      <c r="Q152" s="105">
        <v>15749.999999999998</v>
      </c>
      <c r="R152" s="105">
        <v>15749.999999999998</v>
      </c>
      <c r="S152" s="105">
        <v>0</v>
      </c>
      <c r="T152" s="105">
        <v>26853.749999999996</v>
      </c>
      <c r="U152" s="105">
        <v>48824.999999999993</v>
      </c>
      <c r="V152" s="105">
        <v>0</v>
      </c>
      <c r="W152" s="105">
        <v>20250</v>
      </c>
      <c r="X152" s="105">
        <v>20250</v>
      </c>
      <c r="Y152" s="105">
        <v>0</v>
      </c>
      <c r="Z152" s="105">
        <v>34526.25</v>
      </c>
      <c r="AA152" s="105">
        <v>62775.000000000007</v>
      </c>
    </row>
    <row r="153" spans="5:27" x14ac:dyDescent="0.3">
      <c r="E153" s="21">
        <v>206035.05</v>
      </c>
      <c r="F153" s="19" t="s">
        <v>23</v>
      </c>
      <c r="G153" s="19" t="s">
        <v>111</v>
      </c>
      <c r="H153" s="19" t="s">
        <v>28</v>
      </c>
      <c r="I153" s="19" t="s">
        <v>94</v>
      </c>
      <c r="J153" s="105">
        <v>0</v>
      </c>
      <c r="K153" s="105">
        <v>9000.0000000000018</v>
      </c>
      <c r="L153" s="105">
        <v>9000.0000000000018</v>
      </c>
      <c r="M153" s="105">
        <v>0</v>
      </c>
      <c r="N153" s="105">
        <v>15345.000000000002</v>
      </c>
      <c r="O153" s="105">
        <v>27900.000000000004</v>
      </c>
      <c r="P153" s="105">
        <v>0</v>
      </c>
      <c r="Q153" s="105">
        <v>15749.999999999998</v>
      </c>
      <c r="R153" s="105">
        <v>15749.999999999998</v>
      </c>
      <c r="S153" s="105">
        <v>0</v>
      </c>
      <c r="T153" s="105">
        <v>26853.749999999996</v>
      </c>
      <c r="U153" s="105">
        <v>48824.999999999993</v>
      </c>
      <c r="V153" s="105">
        <v>0</v>
      </c>
      <c r="W153" s="105">
        <v>20250</v>
      </c>
      <c r="X153" s="105">
        <v>20250</v>
      </c>
      <c r="Y153" s="105">
        <v>0</v>
      </c>
      <c r="Z153" s="105">
        <v>34526.25</v>
      </c>
      <c r="AA153" s="105">
        <v>62775.000000000007</v>
      </c>
    </row>
    <row r="154" spans="5:27" x14ac:dyDescent="0.3">
      <c r="E154" s="21">
        <v>206035.09</v>
      </c>
      <c r="F154" s="19" t="s">
        <v>23</v>
      </c>
      <c r="G154" s="19" t="s">
        <v>111</v>
      </c>
      <c r="H154" s="19" t="s">
        <v>32</v>
      </c>
      <c r="I154" s="19" t="s">
        <v>94</v>
      </c>
      <c r="J154" s="105">
        <v>0</v>
      </c>
      <c r="K154" s="105">
        <v>1500</v>
      </c>
      <c r="L154" s="105">
        <v>1500</v>
      </c>
      <c r="M154" s="105">
        <v>0</v>
      </c>
      <c r="N154" s="105">
        <v>2046</v>
      </c>
      <c r="O154" s="105">
        <v>3720</v>
      </c>
      <c r="P154" s="105">
        <v>0</v>
      </c>
      <c r="Q154" s="105">
        <v>2625</v>
      </c>
      <c r="R154" s="105">
        <v>2625</v>
      </c>
      <c r="S154" s="105">
        <v>0</v>
      </c>
      <c r="T154" s="105">
        <v>3580.5</v>
      </c>
      <c r="U154" s="105">
        <v>6510</v>
      </c>
      <c r="V154" s="105">
        <v>0</v>
      </c>
      <c r="W154" s="105">
        <v>3375</v>
      </c>
      <c r="X154" s="105">
        <v>3375</v>
      </c>
      <c r="Y154" s="105">
        <v>0</v>
      </c>
      <c r="Z154" s="105">
        <v>4603.5</v>
      </c>
      <c r="AA154" s="105">
        <v>8370</v>
      </c>
    </row>
    <row r="155" spans="5:27" x14ac:dyDescent="0.3">
      <c r="E155" s="21">
        <v>206035.1</v>
      </c>
      <c r="F155" s="19" t="s">
        <v>35</v>
      </c>
      <c r="G155" s="19" t="s">
        <v>111</v>
      </c>
      <c r="H155" s="19" t="s">
        <v>36</v>
      </c>
      <c r="I155" s="19" t="s">
        <v>94</v>
      </c>
      <c r="J155" s="105">
        <v>0</v>
      </c>
      <c r="K155" s="105">
        <v>9000.0000000000018</v>
      </c>
      <c r="L155" s="105">
        <v>9000.0000000000018</v>
      </c>
      <c r="M155" s="105">
        <v>0</v>
      </c>
      <c r="N155" s="105">
        <v>15345.000000000002</v>
      </c>
      <c r="O155" s="105">
        <v>27900.000000000004</v>
      </c>
      <c r="P155" s="105">
        <v>0</v>
      </c>
      <c r="Q155" s="105">
        <v>15749.999999999998</v>
      </c>
      <c r="R155" s="105">
        <v>15749.999999999998</v>
      </c>
      <c r="S155" s="105">
        <v>0</v>
      </c>
      <c r="T155" s="105">
        <v>26853.749999999996</v>
      </c>
      <c r="U155" s="105">
        <v>48824.999999999993</v>
      </c>
      <c r="V155" s="105">
        <v>0</v>
      </c>
      <c r="W155" s="105">
        <v>20250</v>
      </c>
      <c r="X155" s="105">
        <v>20250</v>
      </c>
      <c r="Y155" s="105">
        <v>0</v>
      </c>
      <c r="Z155" s="105">
        <v>34526.25</v>
      </c>
      <c r="AA155" s="105">
        <v>62775.000000000007</v>
      </c>
    </row>
    <row r="156" spans="5:27" x14ac:dyDescent="0.3">
      <c r="E156" s="21">
        <v>206036.01</v>
      </c>
      <c r="F156" s="19" t="s">
        <v>23</v>
      </c>
      <c r="G156" s="19" t="s">
        <v>112</v>
      </c>
      <c r="H156" s="19" t="s">
        <v>24</v>
      </c>
      <c r="I156" s="19" t="s">
        <v>94</v>
      </c>
      <c r="J156" s="105">
        <v>0</v>
      </c>
      <c r="K156" s="105">
        <v>0</v>
      </c>
      <c r="L156" s="105">
        <v>0</v>
      </c>
      <c r="M156" s="105">
        <v>0</v>
      </c>
      <c r="N156" s="105">
        <v>9301.9929552000012</v>
      </c>
      <c r="O156" s="105">
        <v>16912.714464000001</v>
      </c>
      <c r="P156" s="105">
        <v>0</v>
      </c>
      <c r="Q156" s="105">
        <v>0</v>
      </c>
      <c r="R156" s="105">
        <v>0</v>
      </c>
      <c r="S156" s="105">
        <v>0</v>
      </c>
      <c r="T156" s="105">
        <v>16278.4876716</v>
      </c>
      <c r="U156" s="105">
        <v>29597.250312</v>
      </c>
      <c r="V156" s="105">
        <v>0</v>
      </c>
      <c r="W156" s="105">
        <v>0</v>
      </c>
      <c r="X156" s="105">
        <v>0</v>
      </c>
      <c r="Y156" s="105">
        <v>0</v>
      </c>
      <c r="Z156" s="105">
        <v>20929.484149200001</v>
      </c>
      <c r="AA156" s="105">
        <v>38053.607544000006</v>
      </c>
    </row>
    <row r="157" spans="5:27" x14ac:dyDescent="0.3">
      <c r="E157" s="21">
        <v>206036.02</v>
      </c>
      <c r="F157" s="19" t="s">
        <v>23</v>
      </c>
      <c r="G157" s="19" t="s">
        <v>112</v>
      </c>
      <c r="H157" s="19" t="s">
        <v>25</v>
      </c>
      <c r="I157" s="19" t="s">
        <v>94</v>
      </c>
      <c r="J157" s="105">
        <v>0</v>
      </c>
      <c r="K157" s="105">
        <v>0</v>
      </c>
      <c r="L157" s="105">
        <v>0</v>
      </c>
      <c r="M157" s="105">
        <v>0</v>
      </c>
      <c r="N157" s="105">
        <v>3176.9186042000001</v>
      </c>
      <c r="O157" s="105">
        <v>5776.2156439999999</v>
      </c>
      <c r="P157" s="105">
        <v>0</v>
      </c>
      <c r="Q157" s="105">
        <v>0</v>
      </c>
      <c r="R157" s="105">
        <v>0</v>
      </c>
      <c r="S157" s="105">
        <v>0</v>
      </c>
      <c r="T157" s="105">
        <v>5559.6075573500002</v>
      </c>
      <c r="U157" s="105">
        <v>10108.377376999999</v>
      </c>
      <c r="V157" s="105">
        <v>0</v>
      </c>
      <c r="W157" s="105">
        <v>0</v>
      </c>
      <c r="X157" s="105">
        <v>0</v>
      </c>
      <c r="Y157" s="105">
        <v>0</v>
      </c>
      <c r="Z157" s="105">
        <v>7148.0668594500003</v>
      </c>
      <c r="AA157" s="105">
        <v>12996.485199000001</v>
      </c>
    </row>
    <row r="158" spans="5:27" x14ac:dyDescent="0.3">
      <c r="E158" s="21">
        <v>206036.03</v>
      </c>
      <c r="F158" s="19" t="s">
        <v>23</v>
      </c>
      <c r="G158" s="19" t="s">
        <v>112</v>
      </c>
      <c r="H158" s="19" t="s">
        <v>26</v>
      </c>
      <c r="I158" s="19" t="s">
        <v>94</v>
      </c>
      <c r="J158" s="105">
        <v>0</v>
      </c>
      <c r="K158" s="105">
        <v>0</v>
      </c>
      <c r="L158" s="105">
        <v>0</v>
      </c>
      <c r="M158" s="105">
        <v>0</v>
      </c>
      <c r="N158" s="105">
        <v>2753.9141233999999</v>
      </c>
      <c r="O158" s="105">
        <v>5007.1165880000008</v>
      </c>
      <c r="P158" s="105">
        <v>0</v>
      </c>
      <c r="Q158" s="105">
        <v>0</v>
      </c>
      <c r="R158" s="105">
        <v>0</v>
      </c>
      <c r="S158" s="105">
        <v>0</v>
      </c>
      <c r="T158" s="105">
        <v>4819.3497159499993</v>
      </c>
      <c r="U158" s="105">
        <v>8762.4540289999986</v>
      </c>
      <c r="V158" s="105">
        <v>0</v>
      </c>
      <c r="W158" s="105">
        <v>0</v>
      </c>
      <c r="X158" s="105">
        <v>0</v>
      </c>
      <c r="Y158" s="105">
        <v>0</v>
      </c>
      <c r="Z158" s="105">
        <v>6196.3067776500002</v>
      </c>
      <c r="AA158" s="105">
        <v>11266.012323000001</v>
      </c>
    </row>
    <row r="159" spans="5:27" x14ac:dyDescent="0.3">
      <c r="E159" s="21">
        <v>206036.04</v>
      </c>
      <c r="F159" s="19" t="s">
        <v>23</v>
      </c>
      <c r="G159" s="19" t="s">
        <v>112</v>
      </c>
      <c r="H159" s="19" t="s">
        <v>27</v>
      </c>
      <c r="I159" s="19" t="s">
        <v>94</v>
      </c>
      <c r="J159" s="105">
        <v>0</v>
      </c>
      <c r="K159" s="105">
        <v>0</v>
      </c>
      <c r="L159" s="105">
        <v>0</v>
      </c>
      <c r="M159" s="105">
        <v>0</v>
      </c>
      <c r="N159" s="105">
        <v>5463.6354542000008</v>
      </c>
      <c r="O159" s="105">
        <v>9933.8826440000012</v>
      </c>
      <c r="P159" s="105">
        <v>0</v>
      </c>
      <c r="Q159" s="105">
        <v>0</v>
      </c>
      <c r="R159" s="105">
        <v>0</v>
      </c>
      <c r="S159" s="105">
        <v>0</v>
      </c>
      <c r="T159" s="105">
        <v>9561.3620448499987</v>
      </c>
      <c r="U159" s="105">
        <v>17384.294626999999</v>
      </c>
      <c r="V159" s="105">
        <v>0</v>
      </c>
      <c r="W159" s="105">
        <v>0</v>
      </c>
      <c r="X159" s="105">
        <v>0</v>
      </c>
      <c r="Y159" s="105">
        <v>0</v>
      </c>
      <c r="Z159" s="105">
        <v>12293.179771950001</v>
      </c>
      <c r="AA159" s="105">
        <v>22351.235949000002</v>
      </c>
    </row>
    <row r="160" spans="5:27" x14ac:dyDescent="0.3">
      <c r="E160" s="21">
        <v>206036.05</v>
      </c>
      <c r="F160" s="19" t="s">
        <v>23</v>
      </c>
      <c r="G160" s="19" t="s">
        <v>112</v>
      </c>
      <c r="H160" s="19" t="s">
        <v>28</v>
      </c>
      <c r="I160" s="19" t="s">
        <v>94</v>
      </c>
      <c r="J160" s="105">
        <v>0</v>
      </c>
      <c r="K160" s="105">
        <v>0</v>
      </c>
      <c r="L160" s="105">
        <v>0</v>
      </c>
      <c r="M160" s="105">
        <v>0</v>
      </c>
      <c r="N160" s="105">
        <v>4525.0492617</v>
      </c>
      <c r="O160" s="105">
        <v>8227.3622940000005</v>
      </c>
      <c r="P160" s="105">
        <v>0</v>
      </c>
      <c r="Q160" s="105">
        <v>0</v>
      </c>
      <c r="R160" s="105">
        <v>0</v>
      </c>
      <c r="S160" s="105">
        <v>0</v>
      </c>
      <c r="T160" s="105">
        <v>7918.8362079749986</v>
      </c>
      <c r="U160" s="105">
        <v>14397.884014499999</v>
      </c>
      <c r="V160" s="105">
        <v>0</v>
      </c>
      <c r="W160" s="105">
        <v>0</v>
      </c>
      <c r="X160" s="105">
        <v>0</v>
      </c>
      <c r="Y160" s="105">
        <v>0</v>
      </c>
      <c r="Z160" s="105">
        <v>10181.360838825</v>
      </c>
      <c r="AA160" s="105">
        <v>18511.565161500002</v>
      </c>
    </row>
    <row r="161" spans="5:27" x14ac:dyDescent="0.3">
      <c r="E161" s="21">
        <v>206036.09</v>
      </c>
      <c r="F161" s="19" t="s">
        <v>23</v>
      </c>
      <c r="G161" s="19" t="s">
        <v>112</v>
      </c>
      <c r="H161" s="19" t="s">
        <v>32</v>
      </c>
      <c r="I161" s="19" t="s">
        <v>94</v>
      </c>
      <c r="J161" s="105">
        <v>0</v>
      </c>
      <c r="K161" s="105">
        <v>0</v>
      </c>
      <c r="L161" s="105">
        <v>0</v>
      </c>
      <c r="M161" s="105">
        <v>0</v>
      </c>
      <c r="N161" s="105">
        <v>0</v>
      </c>
      <c r="O161" s="105">
        <v>0</v>
      </c>
      <c r="P161" s="105">
        <v>0</v>
      </c>
      <c r="Q161" s="105">
        <v>0</v>
      </c>
      <c r="R161" s="105">
        <v>0</v>
      </c>
      <c r="S161" s="105">
        <v>0</v>
      </c>
      <c r="T161" s="105">
        <v>0</v>
      </c>
      <c r="U161" s="105">
        <v>0</v>
      </c>
      <c r="V161" s="105">
        <v>0</v>
      </c>
      <c r="W161" s="105">
        <v>0</v>
      </c>
      <c r="X161" s="105">
        <v>0</v>
      </c>
      <c r="Y161" s="105">
        <v>0</v>
      </c>
      <c r="Z161" s="105">
        <v>0</v>
      </c>
      <c r="AA161" s="105">
        <v>0</v>
      </c>
    </row>
    <row r="162" spans="5:27" x14ac:dyDescent="0.3">
      <c r="E162" s="21">
        <v>206036.1</v>
      </c>
      <c r="F162" s="19" t="s">
        <v>35</v>
      </c>
      <c r="G162" s="19" t="s">
        <v>112</v>
      </c>
      <c r="H162" s="19" t="s">
        <v>36</v>
      </c>
      <c r="I162" s="19" t="s">
        <v>94</v>
      </c>
      <c r="J162" s="105">
        <v>0</v>
      </c>
      <c r="K162" s="105">
        <v>0</v>
      </c>
      <c r="L162" s="105">
        <v>0</v>
      </c>
      <c r="M162" s="105">
        <v>0</v>
      </c>
      <c r="N162" s="105">
        <v>5279.0663254999999</v>
      </c>
      <c r="O162" s="105">
        <v>9598.3024100000002</v>
      </c>
      <c r="P162" s="105">
        <v>0</v>
      </c>
      <c r="Q162" s="105">
        <v>0</v>
      </c>
      <c r="R162" s="105">
        <v>0</v>
      </c>
      <c r="S162" s="105">
        <v>0</v>
      </c>
      <c r="T162" s="105">
        <v>9238.366069624999</v>
      </c>
      <c r="U162" s="105">
        <v>16797.0292175</v>
      </c>
      <c r="V162" s="105">
        <v>0</v>
      </c>
      <c r="W162" s="105">
        <v>0</v>
      </c>
      <c r="X162" s="105">
        <v>0</v>
      </c>
      <c r="Y162" s="105">
        <v>0</v>
      </c>
      <c r="Z162" s="105">
        <v>11877.899232375001</v>
      </c>
      <c r="AA162" s="105">
        <v>21596.180422499998</v>
      </c>
    </row>
    <row r="163" spans="5:27" x14ac:dyDescent="0.3">
      <c r="E163" s="21">
        <v>206045.01</v>
      </c>
      <c r="F163" s="19" t="s">
        <v>23</v>
      </c>
      <c r="G163" s="19" t="s">
        <v>113</v>
      </c>
      <c r="H163" s="19" t="s">
        <v>24</v>
      </c>
      <c r="I163" s="19" t="s">
        <v>102</v>
      </c>
      <c r="J163" s="105">
        <v>0</v>
      </c>
      <c r="K163" s="105">
        <v>0</v>
      </c>
      <c r="L163" s="105">
        <v>0</v>
      </c>
      <c r="M163" s="105">
        <v>11924.586208000001</v>
      </c>
      <c r="N163" s="105">
        <v>11924.586208000001</v>
      </c>
      <c r="O163" s="105">
        <v>29811.465520000005</v>
      </c>
      <c r="P163" s="105">
        <v>0</v>
      </c>
      <c r="Q163" s="105">
        <v>0</v>
      </c>
      <c r="R163" s="105">
        <v>0</v>
      </c>
      <c r="S163" s="105">
        <v>8943.4396560000005</v>
      </c>
      <c r="T163" s="105">
        <v>8943.4396560000005</v>
      </c>
      <c r="U163" s="105">
        <v>22358.599140000002</v>
      </c>
      <c r="V163" s="105">
        <v>0</v>
      </c>
      <c r="W163" s="105">
        <v>0</v>
      </c>
      <c r="X163" s="105">
        <v>0</v>
      </c>
      <c r="Y163" s="105">
        <v>8943.4396560000005</v>
      </c>
      <c r="Z163" s="105">
        <v>8943.4396560000005</v>
      </c>
      <c r="AA163" s="105">
        <v>22358.599140000002</v>
      </c>
    </row>
    <row r="164" spans="5:27" x14ac:dyDescent="0.3">
      <c r="E164" s="21">
        <v>206045.02</v>
      </c>
      <c r="F164" s="19" t="s">
        <v>23</v>
      </c>
      <c r="G164" s="19" t="s">
        <v>113</v>
      </c>
      <c r="H164" s="19" t="s">
        <v>25</v>
      </c>
      <c r="I164" s="19" t="s">
        <v>102</v>
      </c>
      <c r="J164" s="105">
        <v>0</v>
      </c>
      <c r="K164" s="105">
        <v>0</v>
      </c>
      <c r="L164" s="105">
        <v>0</v>
      </c>
      <c r="M164" s="105">
        <v>0</v>
      </c>
      <c r="N164" s="105">
        <v>0</v>
      </c>
      <c r="O164" s="105">
        <v>0</v>
      </c>
      <c r="P164" s="105">
        <v>0</v>
      </c>
      <c r="Q164" s="105">
        <v>0</v>
      </c>
      <c r="R164" s="105">
        <v>0</v>
      </c>
      <c r="S164" s="105">
        <v>0</v>
      </c>
      <c r="T164" s="105">
        <v>0</v>
      </c>
      <c r="U164" s="105">
        <v>0</v>
      </c>
      <c r="V164" s="105">
        <v>0</v>
      </c>
      <c r="W164" s="105">
        <v>0</v>
      </c>
      <c r="X164" s="105">
        <v>0</v>
      </c>
      <c r="Y164" s="105">
        <v>0</v>
      </c>
      <c r="Z164" s="105">
        <v>0</v>
      </c>
      <c r="AA164" s="105">
        <v>0</v>
      </c>
    </row>
    <row r="165" spans="5:27" x14ac:dyDescent="0.3">
      <c r="E165" s="21">
        <v>206045.03</v>
      </c>
      <c r="F165" s="19" t="s">
        <v>23</v>
      </c>
      <c r="G165" s="19" t="s">
        <v>113</v>
      </c>
      <c r="H165" s="19" t="s">
        <v>26</v>
      </c>
      <c r="I165" s="19" t="s">
        <v>102</v>
      </c>
      <c r="J165" s="105">
        <v>0</v>
      </c>
      <c r="K165" s="105">
        <v>0</v>
      </c>
      <c r="L165" s="105">
        <v>0</v>
      </c>
      <c r="M165" s="105">
        <v>0</v>
      </c>
      <c r="N165" s="105">
        <v>0</v>
      </c>
      <c r="O165" s="105">
        <v>0</v>
      </c>
      <c r="P165" s="105">
        <v>0</v>
      </c>
      <c r="Q165" s="105">
        <v>0</v>
      </c>
      <c r="R165" s="105">
        <v>0</v>
      </c>
      <c r="S165" s="105">
        <v>0</v>
      </c>
      <c r="T165" s="105">
        <v>0</v>
      </c>
      <c r="U165" s="105">
        <v>0</v>
      </c>
      <c r="V165" s="105">
        <v>0</v>
      </c>
      <c r="W165" s="105">
        <v>0</v>
      </c>
      <c r="X165" s="105">
        <v>0</v>
      </c>
      <c r="Y165" s="105">
        <v>0</v>
      </c>
      <c r="Z165" s="105">
        <v>0</v>
      </c>
      <c r="AA165" s="105">
        <v>0</v>
      </c>
    </row>
    <row r="166" spans="5:27" x14ac:dyDescent="0.3">
      <c r="E166" s="21">
        <v>206045.04</v>
      </c>
      <c r="F166" s="19" t="s">
        <v>23</v>
      </c>
      <c r="G166" s="19" t="s">
        <v>113</v>
      </c>
      <c r="H166" s="19" t="s">
        <v>27</v>
      </c>
      <c r="I166" s="19" t="s">
        <v>102</v>
      </c>
      <c r="J166" s="105">
        <v>0</v>
      </c>
      <c r="K166" s="105">
        <v>0</v>
      </c>
      <c r="L166" s="105">
        <v>0</v>
      </c>
      <c r="M166" s="105">
        <v>13673.814544000001</v>
      </c>
      <c r="N166" s="105">
        <v>13673.814544000001</v>
      </c>
      <c r="O166" s="105">
        <v>34184.536359999998</v>
      </c>
      <c r="P166" s="105">
        <v>0</v>
      </c>
      <c r="Q166" s="105">
        <v>0</v>
      </c>
      <c r="R166" s="105">
        <v>0</v>
      </c>
      <c r="S166" s="105">
        <v>10255.360907999999</v>
      </c>
      <c r="T166" s="105">
        <v>10255.360907999999</v>
      </c>
      <c r="U166" s="105">
        <v>25638.402269999999</v>
      </c>
      <c r="V166" s="105">
        <v>0</v>
      </c>
      <c r="W166" s="105">
        <v>0</v>
      </c>
      <c r="X166" s="105">
        <v>0</v>
      </c>
      <c r="Y166" s="105">
        <v>10255.360907999999</v>
      </c>
      <c r="Z166" s="105">
        <v>10255.360907999999</v>
      </c>
      <c r="AA166" s="105">
        <v>25638.402269999999</v>
      </c>
    </row>
    <row r="167" spans="5:27" x14ac:dyDescent="0.3">
      <c r="E167" s="21">
        <v>206045.05</v>
      </c>
      <c r="F167" s="19" t="s">
        <v>23</v>
      </c>
      <c r="G167" s="19" t="s">
        <v>113</v>
      </c>
      <c r="H167" s="19" t="s">
        <v>28</v>
      </c>
      <c r="I167" s="19" t="s">
        <v>102</v>
      </c>
      <c r="J167" s="105">
        <v>0</v>
      </c>
      <c r="K167" s="105">
        <v>0</v>
      </c>
      <c r="L167" s="105">
        <v>0</v>
      </c>
      <c r="M167" s="105">
        <v>0</v>
      </c>
      <c r="N167" s="105">
        <v>0</v>
      </c>
      <c r="O167" s="105">
        <v>0</v>
      </c>
      <c r="P167" s="105">
        <v>0</v>
      </c>
      <c r="Q167" s="105">
        <v>0</v>
      </c>
      <c r="R167" s="105">
        <v>0</v>
      </c>
      <c r="S167" s="105">
        <v>0</v>
      </c>
      <c r="T167" s="105">
        <v>0</v>
      </c>
      <c r="U167" s="105">
        <v>0</v>
      </c>
      <c r="V167" s="105">
        <v>0</v>
      </c>
      <c r="W167" s="105">
        <v>0</v>
      </c>
      <c r="X167" s="105">
        <v>0</v>
      </c>
      <c r="Y167" s="105">
        <v>0</v>
      </c>
      <c r="Z167" s="105">
        <v>0</v>
      </c>
      <c r="AA167" s="105">
        <v>0</v>
      </c>
    </row>
    <row r="168" spans="5:27" x14ac:dyDescent="0.3">
      <c r="E168" s="21">
        <v>206045.06</v>
      </c>
      <c r="F168" s="19" t="s">
        <v>23</v>
      </c>
      <c r="G168" s="19" t="s">
        <v>113</v>
      </c>
      <c r="H168" s="19" t="s">
        <v>29</v>
      </c>
      <c r="I168" s="19" t="s">
        <v>102</v>
      </c>
      <c r="J168" s="105">
        <v>0</v>
      </c>
      <c r="K168" s="105">
        <v>0</v>
      </c>
      <c r="L168" s="105">
        <v>0</v>
      </c>
      <c r="M168" s="105">
        <v>0</v>
      </c>
      <c r="N168" s="105">
        <v>0</v>
      </c>
      <c r="O168" s="105">
        <v>0</v>
      </c>
      <c r="P168" s="105">
        <v>0</v>
      </c>
      <c r="Q168" s="105">
        <v>0</v>
      </c>
      <c r="R168" s="105">
        <v>0</v>
      </c>
      <c r="S168" s="105">
        <v>0</v>
      </c>
      <c r="T168" s="105">
        <v>0</v>
      </c>
      <c r="U168" s="105">
        <v>0</v>
      </c>
      <c r="V168" s="105">
        <v>0</v>
      </c>
      <c r="W168" s="105">
        <v>0</v>
      </c>
      <c r="X168" s="105">
        <v>0</v>
      </c>
      <c r="Y168" s="105">
        <v>0</v>
      </c>
      <c r="Z168" s="105">
        <v>0</v>
      </c>
      <c r="AA168" s="105">
        <v>0</v>
      </c>
    </row>
    <row r="169" spans="5:27" x14ac:dyDescent="0.3">
      <c r="E169" s="21">
        <v>206045.07</v>
      </c>
      <c r="F169" s="19" t="s">
        <v>23</v>
      </c>
      <c r="G169" s="19" t="s">
        <v>113</v>
      </c>
      <c r="H169" s="19" t="s">
        <v>30</v>
      </c>
      <c r="I169" s="19" t="s">
        <v>102</v>
      </c>
      <c r="J169" s="105">
        <v>0</v>
      </c>
      <c r="K169" s="105">
        <v>0</v>
      </c>
      <c r="L169" s="105">
        <v>0</v>
      </c>
      <c r="M169" s="105">
        <v>0</v>
      </c>
      <c r="N169" s="105">
        <v>0</v>
      </c>
      <c r="O169" s="105">
        <v>0</v>
      </c>
      <c r="P169" s="105">
        <v>0</v>
      </c>
      <c r="Q169" s="105">
        <v>0</v>
      </c>
      <c r="R169" s="105">
        <v>0</v>
      </c>
      <c r="S169" s="105">
        <v>0</v>
      </c>
      <c r="T169" s="105">
        <v>0</v>
      </c>
      <c r="U169" s="105">
        <v>0</v>
      </c>
      <c r="V169" s="105">
        <v>0</v>
      </c>
      <c r="W169" s="105">
        <v>0</v>
      </c>
      <c r="X169" s="105">
        <v>0</v>
      </c>
      <c r="Y169" s="105">
        <v>0</v>
      </c>
      <c r="Z169" s="105">
        <v>0</v>
      </c>
      <c r="AA169" s="105">
        <v>0</v>
      </c>
    </row>
    <row r="170" spans="5:27" x14ac:dyDescent="0.3">
      <c r="E170" s="21">
        <v>206045.08</v>
      </c>
      <c r="F170" s="19" t="s">
        <v>23</v>
      </c>
      <c r="G170" s="19" t="s">
        <v>113</v>
      </c>
      <c r="H170" s="19" t="s">
        <v>31</v>
      </c>
      <c r="I170" s="19" t="s">
        <v>102</v>
      </c>
      <c r="J170" s="105">
        <v>0</v>
      </c>
      <c r="K170" s="105">
        <v>0</v>
      </c>
      <c r="L170" s="105">
        <v>0</v>
      </c>
      <c r="M170" s="105">
        <v>0</v>
      </c>
      <c r="N170" s="105">
        <v>0</v>
      </c>
      <c r="O170" s="105">
        <v>0</v>
      </c>
      <c r="P170" s="105">
        <v>0</v>
      </c>
      <c r="Q170" s="105">
        <v>0</v>
      </c>
      <c r="R170" s="105">
        <v>0</v>
      </c>
      <c r="S170" s="105">
        <v>0</v>
      </c>
      <c r="T170" s="105">
        <v>0</v>
      </c>
      <c r="U170" s="105">
        <v>0</v>
      </c>
      <c r="V170" s="105">
        <v>0</v>
      </c>
      <c r="W170" s="105">
        <v>0</v>
      </c>
      <c r="X170" s="105">
        <v>0</v>
      </c>
      <c r="Y170" s="105">
        <v>0</v>
      </c>
      <c r="Z170" s="105">
        <v>0</v>
      </c>
      <c r="AA170" s="105">
        <v>0</v>
      </c>
    </row>
    <row r="171" spans="5:27" x14ac:dyDescent="0.3">
      <c r="E171" s="21">
        <v>206045.09</v>
      </c>
      <c r="F171" s="19" t="s">
        <v>23</v>
      </c>
      <c r="G171" s="19" t="s">
        <v>113</v>
      </c>
      <c r="H171" s="19" t="s">
        <v>32</v>
      </c>
      <c r="I171" s="19" t="s">
        <v>102</v>
      </c>
      <c r="J171" s="105">
        <v>0</v>
      </c>
      <c r="K171" s="105">
        <v>0</v>
      </c>
      <c r="L171" s="105">
        <v>0</v>
      </c>
      <c r="M171" s="105">
        <v>0</v>
      </c>
      <c r="N171" s="105">
        <v>0</v>
      </c>
      <c r="O171" s="105">
        <v>0</v>
      </c>
      <c r="P171" s="105">
        <v>0</v>
      </c>
      <c r="Q171" s="105">
        <v>0</v>
      </c>
      <c r="R171" s="105">
        <v>0</v>
      </c>
      <c r="S171" s="105">
        <v>0</v>
      </c>
      <c r="T171" s="105">
        <v>0</v>
      </c>
      <c r="U171" s="105">
        <v>0</v>
      </c>
      <c r="V171" s="105">
        <v>0</v>
      </c>
      <c r="W171" s="105">
        <v>0</v>
      </c>
      <c r="X171" s="105">
        <v>0</v>
      </c>
      <c r="Y171" s="105">
        <v>0</v>
      </c>
      <c r="Z171" s="105">
        <v>0</v>
      </c>
      <c r="AA171" s="105">
        <v>0</v>
      </c>
    </row>
    <row r="172" spans="5:27" x14ac:dyDescent="0.3">
      <c r="E172" s="21">
        <v>206045.1</v>
      </c>
      <c r="F172" s="19" t="s">
        <v>35</v>
      </c>
      <c r="G172" s="19" t="s">
        <v>113</v>
      </c>
      <c r="H172" s="19" t="s">
        <v>36</v>
      </c>
      <c r="I172" s="19" t="s">
        <v>102</v>
      </c>
      <c r="J172" s="105">
        <v>0</v>
      </c>
      <c r="K172" s="105">
        <v>0</v>
      </c>
      <c r="L172" s="105">
        <v>0</v>
      </c>
      <c r="M172" s="105">
        <v>61200</v>
      </c>
      <c r="N172" s="105">
        <v>61200</v>
      </c>
      <c r="O172" s="105">
        <v>191250</v>
      </c>
      <c r="P172" s="105">
        <v>0</v>
      </c>
      <c r="Q172" s="105">
        <v>0</v>
      </c>
      <c r="R172" s="105">
        <v>0</v>
      </c>
      <c r="S172" s="105">
        <v>45900</v>
      </c>
      <c r="T172" s="105">
        <v>45900</v>
      </c>
      <c r="U172" s="105">
        <v>143437.5</v>
      </c>
      <c r="V172" s="105">
        <v>0</v>
      </c>
      <c r="W172" s="105">
        <v>0</v>
      </c>
      <c r="X172" s="105">
        <v>0</v>
      </c>
      <c r="Y172" s="105">
        <v>45900</v>
      </c>
      <c r="Z172" s="105">
        <v>45900</v>
      </c>
      <c r="AA172" s="105">
        <v>143437.5</v>
      </c>
    </row>
    <row r="173" spans="5:27" x14ac:dyDescent="0.3">
      <c r="E173" s="21">
        <v>206046.01</v>
      </c>
      <c r="F173" s="19" t="s">
        <v>23</v>
      </c>
      <c r="G173" s="19" t="s">
        <v>114</v>
      </c>
      <c r="H173" s="19" t="s">
        <v>24</v>
      </c>
      <c r="I173" s="19" t="s">
        <v>102</v>
      </c>
      <c r="J173" s="105">
        <v>0</v>
      </c>
      <c r="K173" s="105">
        <v>0</v>
      </c>
      <c r="L173" s="105">
        <v>0</v>
      </c>
      <c r="M173" s="105">
        <v>2221.467302</v>
      </c>
      <c r="N173" s="105">
        <v>2221.467302</v>
      </c>
      <c r="O173" s="105">
        <v>3332.2009539999999</v>
      </c>
      <c r="P173" s="105">
        <v>0</v>
      </c>
      <c r="Q173" s="105">
        <v>0</v>
      </c>
      <c r="R173" s="105">
        <v>0</v>
      </c>
      <c r="S173" s="105">
        <v>1666.1004765</v>
      </c>
      <c r="T173" s="105">
        <v>1666.1004765</v>
      </c>
      <c r="U173" s="105">
        <v>2499.1507154999999</v>
      </c>
      <c r="V173" s="105">
        <v>0</v>
      </c>
      <c r="W173" s="105">
        <v>0</v>
      </c>
      <c r="X173" s="105">
        <v>0</v>
      </c>
      <c r="Y173" s="105">
        <v>1666.1004765</v>
      </c>
      <c r="Z173" s="105">
        <v>1666.1004765</v>
      </c>
      <c r="AA173" s="105">
        <v>2499.1507154999999</v>
      </c>
    </row>
    <row r="174" spans="5:27" x14ac:dyDescent="0.3">
      <c r="E174" s="21">
        <v>206046.02</v>
      </c>
      <c r="F174" s="19" t="s">
        <v>23</v>
      </c>
      <c r="G174" s="19" t="s">
        <v>114</v>
      </c>
      <c r="H174" s="19" t="s">
        <v>25</v>
      </c>
      <c r="I174" s="19" t="s">
        <v>102</v>
      </c>
      <c r="J174" s="105">
        <v>0</v>
      </c>
      <c r="K174" s="105">
        <v>0</v>
      </c>
      <c r="L174" s="105">
        <v>0</v>
      </c>
      <c r="M174" s="105">
        <v>1763.8843568000002</v>
      </c>
      <c r="N174" s="105">
        <v>1763.8843568000002</v>
      </c>
      <c r="O174" s="105">
        <v>2645.8265360000005</v>
      </c>
      <c r="P174" s="105">
        <v>0</v>
      </c>
      <c r="Q174" s="105">
        <v>0</v>
      </c>
      <c r="R174" s="105">
        <v>0</v>
      </c>
      <c r="S174" s="105">
        <v>1322.9132675999999</v>
      </c>
      <c r="T174" s="105">
        <v>1322.9132675999999</v>
      </c>
      <c r="U174" s="105">
        <v>1984.3699019999999</v>
      </c>
      <c r="V174" s="105">
        <v>0</v>
      </c>
      <c r="W174" s="105">
        <v>0</v>
      </c>
      <c r="X174" s="105">
        <v>0</v>
      </c>
      <c r="Y174" s="105">
        <v>1322.9132675999999</v>
      </c>
      <c r="Z174" s="105">
        <v>1322.9132675999999</v>
      </c>
      <c r="AA174" s="105">
        <v>1984.3699019999999</v>
      </c>
    </row>
    <row r="175" spans="5:27" x14ac:dyDescent="0.3">
      <c r="E175" s="21">
        <v>206046.03</v>
      </c>
      <c r="F175" s="19" t="s">
        <v>23</v>
      </c>
      <c r="G175" s="19" t="s">
        <v>114</v>
      </c>
      <c r="H175" s="19" t="s">
        <v>26</v>
      </c>
      <c r="I175" s="19" t="s">
        <v>102</v>
      </c>
      <c r="J175" s="105">
        <v>0</v>
      </c>
      <c r="K175" s="105">
        <v>0</v>
      </c>
      <c r="L175" s="105">
        <v>0</v>
      </c>
      <c r="M175" s="105">
        <v>0</v>
      </c>
      <c r="N175" s="105">
        <v>0</v>
      </c>
      <c r="O175" s="105">
        <v>0</v>
      </c>
      <c r="P175" s="105">
        <v>0</v>
      </c>
      <c r="Q175" s="105">
        <v>0</v>
      </c>
      <c r="R175" s="105">
        <v>0</v>
      </c>
      <c r="S175" s="105">
        <v>0</v>
      </c>
      <c r="T175" s="105">
        <v>0</v>
      </c>
      <c r="U175" s="105">
        <v>0</v>
      </c>
      <c r="V175" s="105">
        <v>0</v>
      </c>
      <c r="W175" s="105">
        <v>0</v>
      </c>
      <c r="X175" s="105">
        <v>0</v>
      </c>
      <c r="Y175" s="105">
        <v>0</v>
      </c>
      <c r="Z175" s="105">
        <v>0</v>
      </c>
      <c r="AA175" s="105">
        <v>0</v>
      </c>
    </row>
    <row r="176" spans="5:27" x14ac:dyDescent="0.3">
      <c r="E176" s="21">
        <v>206046.04</v>
      </c>
      <c r="F176" s="19" t="s">
        <v>23</v>
      </c>
      <c r="G176" s="19" t="s">
        <v>114</v>
      </c>
      <c r="H176" s="19" t="s">
        <v>27</v>
      </c>
      <c r="I176" s="19" t="s">
        <v>102</v>
      </c>
      <c r="J176" s="105">
        <v>0</v>
      </c>
      <c r="K176" s="105">
        <v>0</v>
      </c>
      <c r="L176" s="105">
        <v>0</v>
      </c>
      <c r="M176" s="105">
        <v>1710</v>
      </c>
      <c r="N176" s="105">
        <v>1710</v>
      </c>
      <c r="O176" s="105">
        <v>2565</v>
      </c>
      <c r="P176" s="105">
        <v>0</v>
      </c>
      <c r="Q176" s="105">
        <v>0</v>
      </c>
      <c r="R176" s="105">
        <v>0</v>
      </c>
      <c r="S176" s="105">
        <v>1282.5</v>
      </c>
      <c r="T176" s="105">
        <v>1282.5</v>
      </c>
      <c r="U176" s="105">
        <v>1923.75</v>
      </c>
      <c r="V176" s="105">
        <v>0</v>
      </c>
      <c r="W176" s="105">
        <v>0</v>
      </c>
      <c r="X176" s="105">
        <v>0</v>
      </c>
      <c r="Y176" s="105">
        <v>1282.5</v>
      </c>
      <c r="Z176" s="105">
        <v>1282.5</v>
      </c>
      <c r="AA176" s="105">
        <v>1923.75</v>
      </c>
    </row>
    <row r="177" spans="5:27" x14ac:dyDescent="0.3">
      <c r="E177" s="21">
        <v>206046.05</v>
      </c>
      <c r="F177" s="19" t="s">
        <v>23</v>
      </c>
      <c r="G177" s="19" t="s">
        <v>114</v>
      </c>
      <c r="H177" s="19" t="s">
        <v>28</v>
      </c>
      <c r="I177" s="19" t="s">
        <v>102</v>
      </c>
      <c r="J177" s="105">
        <v>0</v>
      </c>
      <c r="K177" s="105">
        <v>0</v>
      </c>
      <c r="L177" s="105">
        <v>0</v>
      </c>
      <c r="M177" s="105">
        <v>2430.0000000000005</v>
      </c>
      <c r="N177" s="105">
        <v>2430.0000000000005</v>
      </c>
      <c r="O177" s="105">
        <v>3645.0000000000005</v>
      </c>
      <c r="P177" s="105">
        <v>0</v>
      </c>
      <c r="Q177" s="105">
        <v>0</v>
      </c>
      <c r="R177" s="105">
        <v>0</v>
      </c>
      <c r="S177" s="105">
        <v>1822.4999999999998</v>
      </c>
      <c r="T177" s="105">
        <v>1822.4999999999998</v>
      </c>
      <c r="U177" s="105">
        <v>2733.7499999999995</v>
      </c>
      <c r="V177" s="105">
        <v>0</v>
      </c>
      <c r="W177" s="105">
        <v>0</v>
      </c>
      <c r="X177" s="105">
        <v>0</v>
      </c>
      <c r="Y177" s="105">
        <v>1822.4999999999998</v>
      </c>
      <c r="Z177" s="105">
        <v>1822.4999999999998</v>
      </c>
      <c r="AA177" s="105">
        <v>2733.7499999999995</v>
      </c>
    </row>
    <row r="178" spans="5:27" x14ac:dyDescent="0.3">
      <c r="E178" s="21">
        <v>206046.06</v>
      </c>
      <c r="F178" s="19" t="s">
        <v>23</v>
      </c>
      <c r="G178" s="19" t="s">
        <v>114</v>
      </c>
      <c r="H178" s="19" t="s">
        <v>29</v>
      </c>
      <c r="I178" s="19" t="s">
        <v>102</v>
      </c>
      <c r="J178" s="105">
        <v>0</v>
      </c>
      <c r="K178" s="105">
        <v>0</v>
      </c>
      <c r="L178" s="105">
        <v>0</v>
      </c>
      <c r="M178" s="105">
        <v>0</v>
      </c>
      <c r="N178" s="105">
        <v>0</v>
      </c>
      <c r="O178" s="105">
        <v>0</v>
      </c>
      <c r="P178" s="105">
        <v>0</v>
      </c>
      <c r="Q178" s="105">
        <v>0</v>
      </c>
      <c r="R178" s="105">
        <v>0</v>
      </c>
      <c r="S178" s="105">
        <v>0</v>
      </c>
      <c r="T178" s="105">
        <v>0</v>
      </c>
      <c r="U178" s="105">
        <v>0</v>
      </c>
      <c r="V178" s="105">
        <v>0</v>
      </c>
      <c r="W178" s="105">
        <v>0</v>
      </c>
      <c r="X178" s="105">
        <v>0</v>
      </c>
      <c r="Y178" s="105">
        <v>0</v>
      </c>
      <c r="Z178" s="105">
        <v>0</v>
      </c>
      <c r="AA178" s="105">
        <v>0</v>
      </c>
    </row>
    <row r="179" spans="5:27" x14ac:dyDescent="0.3">
      <c r="E179" s="21">
        <v>206046.07</v>
      </c>
      <c r="F179" s="19" t="s">
        <v>23</v>
      </c>
      <c r="G179" s="19" t="s">
        <v>114</v>
      </c>
      <c r="H179" s="19" t="s">
        <v>30</v>
      </c>
      <c r="I179" s="19" t="s">
        <v>102</v>
      </c>
      <c r="J179" s="105">
        <v>0</v>
      </c>
      <c r="K179" s="105">
        <v>0</v>
      </c>
      <c r="L179" s="105">
        <v>0</v>
      </c>
      <c r="M179" s="105">
        <v>512.53402343999994</v>
      </c>
      <c r="N179" s="105">
        <v>512.53402343999994</v>
      </c>
      <c r="O179" s="105">
        <v>768.80103520000011</v>
      </c>
      <c r="P179" s="105">
        <v>0</v>
      </c>
      <c r="Q179" s="105">
        <v>0</v>
      </c>
      <c r="R179" s="105">
        <v>0</v>
      </c>
      <c r="S179" s="105">
        <v>384.40051757999998</v>
      </c>
      <c r="T179" s="105">
        <v>384.40051757999998</v>
      </c>
      <c r="U179" s="105">
        <v>576.60077639999997</v>
      </c>
      <c r="V179" s="105">
        <v>0</v>
      </c>
      <c r="W179" s="105">
        <v>0</v>
      </c>
      <c r="X179" s="105">
        <v>0</v>
      </c>
      <c r="Y179" s="105">
        <v>384.40051757999998</v>
      </c>
      <c r="Z179" s="105">
        <v>384.40051757999998</v>
      </c>
      <c r="AA179" s="105">
        <v>576.60077639999997</v>
      </c>
    </row>
    <row r="180" spans="5:27" x14ac:dyDescent="0.3">
      <c r="E180" s="21">
        <v>206046.07999999999</v>
      </c>
      <c r="F180" s="19" t="s">
        <v>23</v>
      </c>
      <c r="G180" s="19" t="s">
        <v>114</v>
      </c>
      <c r="H180" s="19" t="s">
        <v>31</v>
      </c>
      <c r="I180" s="19" t="s">
        <v>102</v>
      </c>
      <c r="J180" s="105">
        <v>0</v>
      </c>
      <c r="K180" s="105">
        <v>0</v>
      </c>
      <c r="L180" s="105">
        <v>0</v>
      </c>
      <c r="M180" s="105">
        <v>0</v>
      </c>
      <c r="N180" s="105">
        <v>0</v>
      </c>
      <c r="O180" s="105">
        <v>0</v>
      </c>
      <c r="P180" s="105">
        <v>0</v>
      </c>
      <c r="Q180" s="105">
        <v>0</v>
      </c>
      <c r="R180" s="105">
        <v>0</v>
      </c>
      <c r="S180" s="105">
        <v>0</v>
      </c>
      <c r="T180" s="105">
        <v>0</v>
      </c>
      <c r="U180" s="105">
        <v>0</v>
      </c>
      <c r="V180" s="105">
        <v>0</v>
      </c>
      <c r="W180" s="105">
        <v>0</v>
      </c>
      <c r="X180" s="105">
        <v>0</v>
      </c>
      <c r="Y180" s="105">
        <v>0</v>
      </c>
      <c r="Z180" s="105">
        <v>0</v>
      </c>
      <c r="AA180" s="105">
        <v>0</v>
      </c>
    </row>
    <row r="181" spans="5:27" x14ac:dyDescent="0.3">
      <c r="E181" s="21">
        <v>206046.09</v>
      </c>
      <c r="F181" s="19" t="s">
        <v>23</v>
      </c>
      <c r="G181" s="19" t="s">
        <v>114</v>
      </c>
      <c r="H181" s="19" t="s">
        <v>32</v>
      </c>
      <c r="I181" s="19" t="s">
        <v>102</v>
      </c>
      <c r="J181" s="105">
        <v>0</v>
      </c>
      <c r="K181" s="105">
        <v>0</v>
      </c>
      <c r="L181" s="105">
        <v>0</v>
      </c>
      <c r="M181" s="105">
        <v>2700.0000000000005</v>
      </c>
      <c r="N181" s="105">
        <v>2700.0000000000005</v>
      </c>
      <c r="O181" s="105">
        <v>4050.0000000000005</v>
      </c>
      <c r="P181" s="105">
        <v>0</v>
      </c>
      <c r="Q181" s="105">
        <v>0</v>
      </c>
      <c r="R181" s="105">
        <v>0</v>
      </c>
      <c r="S181" s="105">
        <v>2024.9999999999998</v>
      </c>
      <c r="T181" s="105">
        <v>2024.9999999999998</v>
      </c>
      <c r="U181" s="105">
        <v>3037.4999999999995</v>
      </c>
      <c r="V181" s="105">
        <v>0</v>
      </c>
      <c r="W181" s="105">
        <v>0</v>
      </c>
      <c r="X181" s="105">
        <v>0</v>
      </c>
      <c r="Y181" s="105">
        <v>2024.9999999999998</v>
      </c>
      <c r="Z181" s="105">
        <v>2024.9999999999998</v>
      </c>
      <c r="AA181" s="105">
        <v>3037.4999999999995</v>
      </c>
    </row>
    <row r="182" spans="5:27" x14ac:dyDescent="0.3">
      <c r="E182" s="21">
        <v>206046.1</v>
      </c>
      <c r="F182" s="19" t="s">
        <v>35</v>
      </c>
      <c r="G182" s="19" t="s">
        <v>114</v>
      </c>
      <c r="H182" s="19" t="s">
        <v>36</v>
      </c>
      <c r="I182" s="19" t="s">
        <v>102</v>
      </c>
      <c r="J182" s="105">
        <v>0</v>
      </c>
      <c r="K182" s="105">
        <v>0</v>
      </c>
      <c r="L182" s="105">
        <v>0</v>
      </c>
      <c r="M182" s="105">
        <v>14580</v>
      </c>
      <c r="N182" s="105">
        <v>14580</v>
      </c>
      <c r="O182" s="105">
        <v>21870</v>
      </c>
      <c r="P182" s="105">
        <v>0</v>
      </c>
      <c r="Q182" s="105">
        <v>0</v>
      </c>
      <c r="R182" s="105">
        <v>0</v>
      </c>
      <c r="S182" s="105">
        <v>10934.999999999998</v>
      </c>
      <c r="T182" s="105">
        <v>10934.999999999998</v>
      </c>
      <c r="U182" s="105">
        <v>16402.5</v>
      </c>
      <c r="V182" s="105">
        <v>0</v>
      </c>
      <c r="W182" s="105">
        <v>0</v>
      </c>
      <c r="X182" s="105">
        <v>0</v>
      </c>
      <c r="Y182" s="105">
        <v>10934.999999999998</v>
      </c>
      <c r="Z182" s="105">
        <v>10934.999999999998</v>
      </c>
      <c r="AA182" s="105">
        <v>16402.5</v>
      </c>
    </row>
  </sheetData>
  <mergeCells count="1">
    <mergeCell ref="B3:D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C4165-0C15-41B8-BDB0-262A68B15D3F}">
  <sheetPr codeName="Sheet36"/>
  <dimension ref="B1:R182"/>
  <sheetViews>
    <sheetView workbookViewId="0">
      <selection activeCell="E6" sqref="E6:R182"/>
    </sheetView>
  </sheetViews>
  <sheetFormatPr defaultColWidth="9.109375" defaultRowHeight="15.6" x14ac:dyDescent="0.3"/>
  <cols>
    <col min="1" max="1" width="2.6640625" style="10" customWidth="1"/>
    <col min="2" max="2" width="2.6640625" style="14" customWidth="1"/>
    <col min="3" max="3" width="2.6640625" style="8" customWidth="1"/>
    <col min="4" max="4" width="6.5546875" style="9" customWidth="1"/>
    <col min="5" max="5" width="10" style="10" bestFit="1" customWidth="1"/>
    <col min="6" max="6" width="18" style="10" customWidth="1"/>
    <col min="7" max="7" width="35.6640625" style="10" customWidth="1"/>
    <col min="8" max="8" width="26.33203125" style="10" customWidth="1"/>
    <col min="9" max="9" width="36.44140625" style="10" customWidth="1"/>
    <col min="10" max="18" width="14" style="11" customWidth="1"/>
    <col min="19" max="16384" width="9.109375" style="10"/>
  </cols>
  <sheetData>
    <row r="1" spans="2:18" ht="21" x14ac:dyDescent="0.4">
      <c r="B1" s="7" t="s">
        <v>118</v>
      </c>
      <c r="H1" s="112" t="s">
        <v>119</v>
      </c>
      <c r="I1" s="113"/>
      <c r="J1" s="114"/>
      <c r="K1" s="115"/>
    </row>
    <row r="2" spans="2:18" ht="18" x14ac:dyDescent="0.35">
      <c r="B2" s="12" t="str">
        <f>_Cover!B14</f>
        <v>NH DR Potential Study Outputs_Cover</v>
      </c>
      <c r="H2" s="116"/>
      <c r="I2" s="117"/>
      <c r="J2" s="118"/>
      <c r="K2" s="119"/>
    </row>
    <row r="3" spans="2:18" ht="14.4" x14ac:dyDescent="0.3">
      <c r="B3" s="155" t="str">
        <f ca="1">HYPERLINK("#"&amp;CELL("address", _Contents!B3 ), "Go to Table of Contents")</f>
        <v>Go to Table of Contents</v>
      </c>
      <c r="C3" s="156"/>
      <c r="D3" s="156"/>
    </row>
    <row r="4" spans="2:18" x14ac:dyDescent="0.3">
      <c r="E4" s="15" t="s">
        <v>73</v>
      </c>
      <c r="F4" s="15" t="s">
        <v>19</v>
      </c>
      <c r="G4" s="15" t="s">
        <v>18</v>
      </c>
      <c r="H4" s="15" t="s">
        <v>20</v>
      </c>
      <c r="I4" s="15" t="s">
        <v>74</v>
      </c>
      <c r="J4" s="22" t="s">
        <v>120</v>
      </c>
      <c r="K4" s="22" t="s">
        <v>120</v>
      </c>
      <c r="L4" s="22" t="s">
        <v>120</v>
      </c>
      <c r="M4" s="22" t="s">
        <v>121</v>
      </c>
      <c r="N4" s="22" t="s">
        <v>121</v>
      </c>
      <c r="O4" s="22" t="s">
        <v>121</v>
      </c>
      <c r="P4" s="22" t="s">
        <v>122</v>
      </c>
      <c r="Q4" s="22" t="s">
        <v>122</v>
      </c>
      <c r="R4" s="22" t="s">
        <v>122</v>
      </c>
    </row>
    <row r="5" spans="2:18" x14ac:dyDescent="0.3">
      <c r="E5" s="15"/>
      <c r="F5" s="15"/>
      <c r="G5" s="15"/>
      <c r="H5" s="15"/>
      <c r="I5" s="15"/>
      <c r="J5" s="17" t="s">
        <v>79</v>
      </c>
      <c r="K5" s="17" t="s">
        <v>80</v>
      </c>
      <c r="L5" s="17" t="s">
        <v>81</v>
      </c>
      <c r="M5" s="17" t="s">
        <v>79</v>
      </c>
      <c r="N5" s="17" t="s">
        <v>80</v>
      </c>
      <c r="O5" s="17" t="s">
        <v>81</v>
      </c>
      <c r="P5" s="17" t="s">
        <v>79</v>
      </c>
      <c r="Q5" s="17" t="s">
        <v>80</v>
      </c>
      <c r="R5" s="17" t="s">
        <v>81</v>
      </c>
    </row>
    <row r="6" spans="2:18" x14ac:dyDescent="0.3">
      <c r="E6" s="18">
        <v>101001.14</v>
      </c>
      <c r="F6" s="19" t="s">
        <v>42</v>
      </c>
      <c r="G6" s="19" t="s">
        <v>82</v>
      </c>
      <c r="H6" s="19" t="s">
        <v>83</v>
      </c>
      <c r="I6" s="19" t="s">
        <v>84</v>
      </c>
      <c r="J6" s="106">
        <v>0</v>
      </c>
      <c r="K6" s="106" t="s">
        <v>123</v>
      </c>
      <c r="L6" s="106" t="s">
        <v>123</v>
      </c>
      <c r="M6" s="106">
        <v>0</v>
      </c>
      <c r="N6" s="106" t="s">
        <v>123</v>
      </c>
      <c r="O6" s="106" t="s">
        <v>123</v>
      </c>
      <c r="P6" s="106">
        <v>0</v>
      </c>
      <c r="Q6" s="106" t="s">
        <v>123</v>
      </c>
      <c r="R6" s="106" t="s">
        <v>123</v>
      </c>
    </row>
    <row r="7" spans="2:18" x14ac:dyDescent="0.3">
      <c r="E7" s="18">
        <v>101001.15</v>
      </c>
      <c r="F7" s="19" t="s">
        <v>42</v>
      </c>
      <c r="G7" s="19" t="s">
        <v>82</v>
      </c>
      <c r="H7" s="19" t="s">
        <v>85</v>
      </c>
      <c r="I7" s="19" t="s">
        <v>84</v>
      </c>
      <c r="J7" s="106">
        <v>0</v>
      </c>
      <c r="K7" s="106" t="s">
        <v>123</v>
      </c>
      <c r="L7" s="106" t="s">
        <v>123</v>
      </c>
      <c r="M7" s="106">
        <v>0</v>
      </c>
      <c r="N7" s="106" t="s">
        <v>123</v>
      </c>
      <c r="O7" s="106" t="s">
        <v>123</v>
      </c>
      <c r="P7" s="106">
        <v>0</v>
      </c>
      <c r="Q7" s="106" t="s">
        <v>123</v>
      </c>
      <c r="R7" s="106" t="s">
        <v>123</v>
      </c>
    </row>
    <row r="8" spans="2:18" x14ac:dyDescent="0.3">
      <c r="E8" s="18">
        <v>101001.16</v>
      </c>
      <c r="F8" s="19" t="s">
        <v>42</v>
      </c>
      <c r="G8" s="19" t="s">
        <v>82</v>
      </c>
      <c r="H8" s="19" t="s">
        <v>86</v>
      </c>
      <c r="I8" s="19" t="s">
        <v>84</v>
      </c>
      <c r="J8" s="106">
        <v>0</v>
      </c>
      <c r="K8" s="106" t="s">
        <v>123</v>
      </c>
      <c r="L8" s="106" t="s">
        <v>123</v>
      </c>
      <c r="M8" s="106">
        <v>0</v>
      </c>
      <c r="N8" s="106" t="s">
        <v>123</v>
      </c>
      <c r="O8" s="106" t="s">
        <v>123</v>
      </c>
      <c r="P8" s="106">
        <v>0</v>
      </c>
      <c r="Q8" s="106" t="s">
        <v>123</v>
      </c>
      <c r="R8" s="106" t="s">
        <v>123</v>
      </c>
    </row>
    <row r="9" spans="2:18" x14ac:dyDescent="0.3">
      <c r="E9" s="18">
        <v>101002.14</v>
      </c>
      <c r="F9" s="19" t="s">
        <v>42</v>
      </c>
      <c r="G9" s="19" t="s">
        <v>87</v>
      </c>
      <c r="H9" s="19" t="s">
        <v>83</v>
      </c>
      <c r="I9" s="19" t="s">
        <v>88</v>
      </c>
      <c r="J9" s="106">
        <v>0</v>
      </c>
      <c r="K9" s="106" t="s">
        <v>123</v>
      </c>
      <c r="L9" s="106" t="s">
        <v>123</v>
      </c>
      <c r="M9" s="106">
        <v>0</v>
      </c>
      <c r="N9" s="106" t="s">
        <v>123</v>
      </c>
      <c r="O9" s="106" t="s">
        <v>123</v>
      </c>
      <c r="P9" s="106">
        <v>0</v>
      </c>
      <c r="Q9" s="106" t="s">
        <v>123</v>
      </c>
      <c r="R9" s="106" t="s">
        <v>123</v>
      </c>
    </row>
    <row r="10" spans="2:18" x14ac:dyDescent="0.3">
      <c r="E10" s="18">
        <v>101002.15</v>
      </c>
      <c r="F10" s="19" t="s">
        <v>42</v>
      </c>
      <c r="G10" s="19" t="s">
        <v>87</v>
      </c>
      <c r="H10" s="19" t="s">
        <v>85</v>
      </c>
      <c r="I10" s="19" t="s">
        <v>88</v>
      </c>
      <c r="J10" s="106">
        <v>0</v>
      </c>
      <c r="K10" s="106" t="s">
        <v>123</v>
      </c>
      <c r="L10" s="106" t="s">
        <v>123</v>
      </c>
      <c r="M10" s="106">
        <v>0</v>
      </c>
      <c r="N10" s="106" t="s">
        <v>123</v>
      </c>
      <c r="O10" s="106" t="s">
        <v>123</v>
      </c>
      <c r="P10" s="106">
        <v>0</v>
      </c>
      <c r="Q10" s="106" t="s">
        <v>123</v>
      </c>
      <c r="R10" s="106" t="s">
        <v>123</v>
      </c>
    </row>
    <row r="11" spans="2:18" x14ac:dyDescent="0.3">
      <c r="E11" s="18">
        <v>101002.16</v>
      </c>
      <c r="F11" s="19" t="s">
        <v>42</v>
      </c>
      <c r="G11" s="19" t="s">
        <v>87</v>
      </c>
      <c r="H11" s="19" t="s">
        <v>86</v>
      </c>
      <c r="I11" s="19" t="s">
        <v>88</v>
      </c>
      <c r="J11" s="106">
        <v>0</v>
      </c>
      <c r="K11" s="106" t="s">
        <v>123</v>
      </c>
      <c r="L11" s="106" t="s">
        <v>123</v>
      </c>
      <c r="M11" s="106">
        <v>0</v>
      </c>
      <c r="N11" s="106" t="s">
        <v>123</v>
      </c>
      <c r="O11" s="106" t="s">
        <v>123</v>
      </c>
      <c r="P11" s="106">
        <v>0</v>
      </c>
      <c r="Q11" s="106" t="s">
        <v>123</v>
      </c>
      <c r="R11" s="106" t="s">
        <v>123</v>
      </c>
    </row>
    <row r="12" spans="2:18" x14ac:dyDescent="0.3">
      <c r="E12" s="18">
        <v>101006.14</v>
      </c>
      <c r="F12" s="19" t="s">
        <v>42</v>
      </c>
      <c r="G12" s="19" t="s">
        <v>89</v>
      </c>
      <c r="H12" s="19" t="s">
        <v>83</v>
      </c>
      <c r="I12" s="19" t="s">
        <v>84</v>
      </c>
      <c r="J12" s="106">
        <v>0</v>
      </c>
      <c r="K12" s="106" t="s">
        <v>123</v>
      </c>
      <c r="L12" s="106" t="s">
        <v>123</v>
      </c>
      <c r="M12" s="106">
        <v>0</v>
      </c>
      <c r="N12" s="106" t="s">
        <v>123</v>
      </c>
      <c r="O12" s="106" t="s">
        <v>123</v>
      </c>
      <c r="P12" s="106">
        <v>0</v>
      </c>
      <c r="Q12" s="106" t="s">
        <v>123</v>
      </c>
      <c r="R12" s="106" t="s">
        <v>123</v>
      </c>
    </row>
    <row r="13" spans="2:18" x14ac:dyDescent="0.3">
      <c r="E13" s="18">
        <v>101006.15</v>
      </c>
      <c r="F13" s="19" t="s">
        <v>42</v>
      </c>
      <c r="G13" s="19" t="s">
        <v>89</v>
      </c>
      <c r="H13" s="19" t="s">
        <v>85</v>
      </c>
      <c r="I13" s="19" t="s">
        <v>84</v>
      </c>
      <c r="J13" s="106">
        <v>0</v>
      </c>
      <c r="K13" s="106" t="s">
        <v>123</v>
      </c>
      <c r="L13" s="106" t="s">
        <v>123</v>
      </c>
      <c r="M13" s="106">
        <v>0</v>
      </c>
      <c r="N13" s="106" t="s">
        <v>123</v>
      </c>
      <c r="O13" s="106" t="s">
        <v>123</v>
      </c>
      <c r="P13" s="106">
        <v>0</v>
      </c>
      <c r="Q13" s="106" t="s">
        <v>123</v>
      </c>
      <c r="R13" s="106" t="s">
        <v>123</v>
      </c>
    </row>
    <row r="14" spans="2:18" x14ac:dyDescent="0.3">
      <c r="E14" s="18">
        <v>101006.16</v>
      </c>
      <c r="F14" s="19" t="s">
        <v>42</v>
      </c>
      <c r="G14" s="19" t="s">
        <v>89</v>
      </c>
      <c r="H14" s="19" t="s">
        <v>86</v>
      </c>
      <c r="I14" s="19" t="s">
        <v>84</v>
      </c>
      <c r="J14" s="106">
        <v>0</v>
      </c>
      <c r="K14" s="106" t="s">
        <v>123</v>
      </c>
      <c r="L14" s="106" t="s">
        <v>123</v>
      </c>
      <c r="M14" s="106">
        <v>0</v>
      </c>
      <c r="N14" s="106" t="s">
        <v>123</v>
      </c>
      <c r="O14" s="106" t="s">
        <v>123</v>
      </c>
      <c r="P14" s="106">
        <v>0</v>
      </c>
      <c r="Q14" s="106" t="s">
        <v>123</v>
      </c>
      <c r="R14" s="106" t="s">
        <v>123</v>
      </c>
    </row>
    <row r="15" spans="2:18" x14ac:dyDescent="0.3">
      <c r="E15" s="18">
        <v>101003.14</v>
      </c>
      <c r="F15" s="19" t="s">
        <v>42</v>
      </c>
      <c r="G15" s="19" t="s">
        <v>90</v>
      </c>
      <c r="H15" s="19" t="s">
        <v>83</v>
      </c>
      <c r="I15" s="19" t="s">
        <v>84</v>
      </c>
      <c r="J15" s="106">
        <v>0</v>
      </c>
      <c r="K15" s="106">
        <v>1.7476695991720668</v>
      </c>
      <c r="L15" s="106">
        <v>1.3660270268135766</v>
      </c>
      <c r="M15" s="106">
        <v>0</v>
      </c>
      <c r="N15" s="106">
        <v>1.744207408587827</v>
      </c>
      <c r="O15" s="106">
        <v>1.3633208826360439</v>
      </c>
      <c r="P15" s="106">
        <v>0</v>
      </c>
      <c r="Q15" s="106">
        <v>1.7392635210191074</v>
      </c>
      <c r="R15" s="106">
        <v>1.359456603003556</v>
      </c>
    </row>
    <row r="16" spans="2:18" x14ac:dyDescent="0.3">
      <c r="E16" s="18">
        <v>101004.14</v>
      </c>
      <c r="F16" s="19" t="s">
        <v>42</v>
      </c>
      <c r="G16" s="19" t="s">
        <v>91</v>
      </c>
      <c r="H16" s="19" t="s">
        <v>83</v>
      </c>
      <c r="I16" s="19" t="s">
        <v>88</v>
      </c>
      <c r="J16" s="106">
        <v>0</v>
      </c>
      <c r="K16" s="106">
        <v>1.111847868570468</v>
      </c>
      <c r="L16" s="106">
        <v>0.94383504946393915</v>
      </c>
      <c r="M16" s="106">
        <v>0</v>
      </c>
      <c r="N16" s="106">
        <v>1.1096508169847576</v>
      </c>
      <c r="O16" s="106">
        <v>0.94196999728306829</v>
      </c>
      <c r="P16" s="106">
        <v>0</v>
      </c>
      <c r="Q16" s="106">
        <v>1.1065617971655761</v>
      </c>
      <c r="R16" s="106">
        <v>0.93934776338196746</v>
      </c>
    </row>
    <row r="17" spans="5:18" x14ac:dyDescent="0.3">
      <c r="E17" s="18">
        <v>101005.14</v>
      </c>
      <c r="F17" s="19" t="s">
        <v>42</v>
      </c>
      <c r="G17" s="19" t="s">
        <v>92</v>
      </c>
      <c r="H17" s="19" t="s">
        <v>83</v>
      </c>
      <c r="I17" s="19" t="s">
        <v>88</v>
      </c>
      <c r="J17" s="106">
        <v>0</v>
      </c>
      <c r="K17" s="106">
        <v>1.0100377940890783</v>
      </c>
      <c r="L17" s="106">
        <v>0.86944008783828142</v>
      </c>
      <c r="M17" s="106">
        <v>0</v>
      </c>
      <c r="N17" s="106">
        <v>1.0080419228913542</v>
      </c>
      <c r="O17" s="106">
        <v>0.86772204279123621</v>
      </c>
      <c r="P17" s="106">
        <v>0</v>
      </c>
      <c r="Q17" s="106">
        <v>1.005235759519314</v>
      </c>
      <c r="R17" s="106">
        <v>0.86530649859778797</v>
      </c>
    </row>
    <row r="18" spans="5:18" x14ac:dyDescent="0.3">
      <c r="E18" s="18">
        <v>201019.09</v>
      </c>
      <c r="F18" s="19" t="s">
        <v>23</v>
      </c>
      <c r="G18" s="19" t="s">
        <v>93</v>
      </c>
      <c r="H18" s="19" t="s">
        <v>32</v>
      </c>
      <c r="I18" s="19" t="s">
        <v>94</v>
      </c>
      <c r="J18" s="106">
        <v>0</v>
      </c>
      <c r="K18" s="106">
        <v>2.0125371561041727</v>
      </c>
      <c r="L18" s="106">
        <v>1.9001691211146419</v>
      </c>
      <c r="M18" s="106">
        <v>0</v>
      </c>
      <c r="N18" s="106">
        <v>2.0085603099230442</v>
      </c>
      <c r="O18" s="106">
        <v>1.8964143182331734</v>
      </c>
      <c r="P18" s="106">
        <v>0</v>
      </c>
      <c r="Q18" s="106">
        <v>2.0029689270209596</v>
      </c>
      <c r="R18" s="106">
        <v>1.8911351247024379</v>
      </c>
    </row>
    <row r="19" spans="5:18" x14ac:dyDescent="0.3">
      <c r="E19" s="18">
        <v>102008.14</v>
      </c>
      <c r="F19" s="19" t="s">
        <v>42</v>
      </c>
      <c r="G19" s="19" t="s">
        <v>95</v>
      </c>
      <c r="H19" s="19" t="s">
        <v>83</v>
      </c>
      <c r="I19" s="19" t="s">
        <v>84</v>
      </c>
      <c r="J19" s="106">
        <v>1.7270769540532591</v>
      </c>
      <c r="K19" s="106">
        <v>1.5914924165224402</v>
      </c>
      <c r="L19" s="106">
        <v>1.4756464808798389</v>
      </c>
      <c r="M19" s="106">
        <v>1.723655558171902</v>
      </c>
      <c r="N19" s="106">
        <v>1.5883396180404028</v>
      </c>
      <c r="O19" s="106">
        <v>1.4727231769817857</v>
      </c>
      <c r="P19" s="106">
        <v>1.718769924018049</v>
      </c>
      <c r="Q19" s="106">
        <v>1.5838375316177262</v>
      </c>
      <c r="R19" s="106">
        <v>1.4685488008319103</v>
      </c>
    </row>
    <row r="20" spans="5:18" x14ac:dyDescent="0.3">
      <c r="E20" s="18">
        <v>102008.15</v>
      </c>
      <c r="F20" s="19" t="s">
        <v>42</v>
      </c>
      <c r="G20" s="19" t="s">
        <v>95</v>
      </c>
      <c r="H20" s="19" t="s">
        <v>85</v>
      </c>
      <c r="I20" s="19" t="s">
        <v>84</v>
      </c>
      <c r="J20" s="106">
        <v>1.7270769540532589</v>
      </c>
      <c r="K20" s="106">
        <v>1.59149241652244</v>
      </c>
      <c r="L20" s="106">
        <v>1.4756464808798384</v>
      </c>
      <c r="M20" s="106">
        <v>1.723655558171902</v>
      </c>
      <c r="N20" s="106">
        <v>1.5883396180404028</v>
      </c>
      <c r="O20" s="106">
        <v>1.4727231769817857</v>
      </c>
      <c r="P20" s="106">
        <v>1.7187699240180487</v>
      </c>
      <c r="Q20" s="106">
        <v>1.5838375316177264</v>
      </c>
      <c r="R20" s="106">
        <v>1.4685488008319103</v>
      </c>
    </row>
    <row r="21" spans="5:18" x14ac:dyDescent="0.3">
      <c r="E21" s="18">
        <v>102008.16</v>
      </c>
      <c r="F21" s="19" t="s">
        <v>42</v>
      </c>
      <c r="G21" s="19" t="s">
        <v>95</v>
      </c>
      <c r="H21" s="19" t="s">
        <v>86</v>
      </c>
      <c r="I21" s="19" t="s">
        <v>84</v>
      </c>
      <c r="J21" s="106">
        <v>1.7270769540532589</v>
      </c>
      <c r="K21" s="106">
        <v>1.5914924165224402</v>
      </c>
      <c r="L21" s="106">
        <v>1.4756464808798391</v>
      </c>
      <c r="M21" s="106">
        <v>1.7236555581719013</v>
      </c>
      <c r="N21" s="106">
        <v>1.5883396180404024</v>
      </c>
      <c r="O21" s="106">
        <v>1.4727231769817859</v>
      </c>
      <c r="P21" s="106">
        <v>1.7187699240180483</v>
      </c>
      <c r="Q21" s="106">
        <v>1.5838375316177262</v>
      </c>
      <c r="R21" s="106">
        <v>1.4685488008319103</v>
      </c>
    </row>
    <row r="22" spans="5:18" x14ac:dyDescent="0.3">
      <c r="E22" s="18">
        <v>102009.14</v>
      </c>
      <c r="F22" s="19" t="s">
        <v>42</v>
      </c>
      <c r="G22" s="19" t="s">
        <v>95</v>
      </c>
      <c r="H22" s="19" t="s">
        <v>83</v>
      </c>
      <c r="I22" s="19" t="s">
        <v>88</v>
      </c>
      <c r="J22" s="106">
        <v>0</v>
      </c>
      <c r="K22" s="106">
        <v>1.2864241222769706</v>
      </c>
      <c r="L22" s="106">
        <v>1.2864241222769706</v>
      </c>
      <c r="M22" s="106">
        <v>0</v>
      </c>
      <c r="N22" s="106">
        <v>1.2838821017023581</v>
      </c>
      <c r="O22" s="106">
        <v>1.2838821017023581</v>
      </c>
      <c r="P22" s="106">
        <v>0</v>
      </c>
      <c r="Q22" s="106">
        <v>1.2803080609348061</v>
      </c>
      <c r="R22" s="106">
        <v>1.2803080609348061</v>
      </c>
    </row>
    <row r="23" spans="5:18" x14ac:dyDescent="0.3">
      <c r="E23" s="18">
        <v>102009.15</v>
      </c>
      <c r="F23" s="19" t="s">
        <v>42</v>
      </c>
      <c r="G23" s="19" t="s">
        <v>95</v>
      </c>
      <c r="H23" s="19" t="s">
        <v>85</v>
      </c>
      <c r="I23" s="19" t="s">
        <v>88</v>
      </c>
      <c r="J23" s="106">
        <v>0</v>
      </c>
      <c r="K23" s="106">
        <v>1.2864241222769706</v>
      </c>
      <c r="L23" s="106">
        <v>1.2864241222769706</v>
      </c>
      <c r="M23" s="106">
        <v>0</v>
      </c>
      <c r="N23" s="106">
        <v>1.2838821017023581</v>
      </c>
      <c r="O23" s="106">
        <v>1.2838821017023581</v>
      </c>
      <c r="P23" s="106">
        <v>0</v>
      </c>
      <c r="Q23" s="106">
        <v>1.2803080609348063</v>
      </c>
      <c r="R23" s="106">
        <v>1.2803080609348063</v>
      </c>
    </row>
    <row r="24" spans="5:18" x14ac:dyDescent="0.3">
      <c r="E24" s="18">
        <v>102009.16</v>
      </c>
      <c r="F24" s="19" t="s">
        <v>42</v>
      </c>
      <c r="G24" s="19" t="s">
        <v>95</v>
      </c>
      <c r="H24" s="19" t="s">
        <v>86</v>
      </c>
      <c r="I24" s="19" t="s">
        <v>88</v>
      </c>
      <c r="J24" s="106">
        <v>0</v>
      </c>
      <c r="K24" s="106">
        <v>1.2864241222769701</v>
      </c>
      <c r="L24" s="106">
        <v>1.2864241222769701</v>
      </c>
      <c r="M24" s="106">
        <v>0</v>
      </c>
      <c r="N24" s="106">
        <v>1.2838821017023581</v>
      </c>
      <c r="O24" s="106">
        <v>1.2838821017023581</v>
      </c>
      <c r="P24" s="106">
        <v>0</v>
      </c>
      <c r="Q24" s="106">
        <v>1.2803080609348061</v>
      </c>
      <c r="R24" s="106">
        <v>1.2803080609348061</v>
      </c>
    </row>
    <row r="25" spans="5:18" x14ac:dyDescent="0.3">
      <c r="E25" s="18">
        <v>102011.14</v>
      </c>
      <c r="F25" s="19" t="s">
        <v>42</v>
      </c>
      <c r="G25" s="19" t="s">
        <v>96</v>
      </c>
      <c r="H25" s="19" t="s">
        <v>83</v>
      </c>
      <c r="I25" s="19" t="s">
        <v>84</v>
      </c>
      <c r="J25" s="106">
        <v>0.81566061371312637</v>
      </c>
      <c r="K25" s="106">
        <v>0.88514945698015857</v>
      </c>
      <c r="L25" s="106">
        <v>0.75628806127025194</v>
      </c>
      <c r="M25" s="106">
        <v>0.81404476338416798</v>
      </c>
      <c r="N25" s="106">
        <v>0.88339594698201396</v>
      </c>
      <c r="O25" s="106">
        <v>0.75478982990778876</v>
      </c>
      <c r="P25" s="106">
        <v>0.81173738539330476</v>
      </c>
      <c r="Q25" s="106">
        <v>0.88089199577813881</v>
      </c>
      <c r="R25" s="106">
        <v>0.75265040770449798</v>
      </c>
    </row>
    <row r="26" spans="5:18" x14ac:dyDescent="0.3">
      <c r="E26" s="18">
        <v>102011.15</v>
      </c>
      <c r="F26" s="19" t="s">
        <v>42</v>
      </c>
      <c r="G26" s="19" t="s">
        <v>96</v>
      </c>
      <c r="H26" s="19" t="s">
        <v>85</v>
      </c>
      <c r="I26" s="19" t="s">
        <v>84</v>
      </c>
      <c r="J26" s="106">
        <v>0.81566061371312637</v>
      </c>
      <c r="K26" s="106">
        <v>0.88514945698015868</v>
      </c>
      <c r="L26" s="106">
        <v>0.75628806127025205</v>
      </c>
      <c r="M26" s="106">
        <v>0.81404476338416809</v>
      </c>
      <c r="N26" s="106">
        <v>0.88339594698201407</v>
      </c>
      <c r="O26" s="106">
        <v>0.75478982990778887</v>
      </c>
      <c r="P26" s="106">
        <v>0.81173738539330476</v>
      </c>
      <c r="Q26" s="106">
        <v>0.88089199577813881</v>
      </c>
      <c r="R26" s="106">
        <v>0.7526504077044982</v>
      </c>
    </row>
    <row r="27" spans="5:18" x14ac:dyDescent="0.3">
      <c r="E27" s="18">
        <v>102011.16</v>
      </c>
      <c r="F27" s="19" t="s">
        <v>42</v>
      </c>
      <c r="G27" s="19" t="s">
        <v>96</v>
      </c>
      <c r="H27" s="19" t="s">
        <v>86</v>
      </c>
      <c r="I27" s="19" t="s">
        <v>84</v>
      </c>
      <c r="J27" s="106">
        <v>0.81566061371312648</v>
      </c>
      <c r="K27" s="106">
        <v>0.88514945698015879</v>
      </c>
      <c r="L27" s="106">
        <v>0.75628806127025194</v>
      </c>
      <c r="M27" s="106">
        <v>0.81404476338416798</v>
      </c>
      <c r="N27" s="106">
        <v>0.88339594698201396</v>
      </c>
      <c r="O27" s="106">
        <v>0.75478982990778898</v>
      </c>
      <c r="P27" s="106">
        <v>0.81173738539330487</v>
      </c>
      <c r="Q27" s="106">
        <v>0.88089199577813893</v>
      </c>
      <c r="R27" s="106">
        <v>0.7526504077044982</v>
      </c>
    </row>
    <row r="28" spans="5:18" x14ac:dyDescent="0.3">
      <c r="E28" s="18">
        <v>102012.14</v>
      </c>
      <c r="F28" s="19" t="s">
        <v>42</v>
      </c>
      <c r="G28" s="19" t="s">
        <v>96</v>
      </c>
      <c r="H28" s="19" t="s">
        <v>83</v>
      </c>
      <c r="I28" s="19" t="s">
        <v>88</v>
      </c>
      <c r="J28" s="106">
        <v>0</v>
      </c>
      <c r="K28" s="106">
        <v>0.72370051876263675</v>
      </c>
      <c r="L28" s="106">
        <v>0.7040543969246954</v>
      </c>
      <c r="M28" s="106">
        <v>0</v>
      </c>
      <c r="N28" s="106">
        <v>0.72227046037310971</v>
      </c>
      <c r="O28" s="106">
        <v>0.70266315998219997</v>
      </c>
      <c r="P28" s="106">
        <v>0</v>
      </c>
      <c r="Q28" s="106">
        <v>0.72025982087034768</v>
      </c>
      <c r="R28" s="106">
        <v>0.70070710282064019</v>
      </c>
    </row>
    <row r="29" spans="5:18" x14ac:dyDescent="0.3">
      <c r="E29" s="18">
        <v>102012.15</v>
      </c>
      <c r="F29" s="19" t="s">
        <v>42</v>
      </c>
      <c r="G29" s="19" t="s">
        <v>96</v>
      </c>
      <c r="H29" s="19" t="s">
        <v>85</v>
      </c>
      <c r="I29" s="19" t="s">
        <v>88</v>
      </c>
      <c r="J29" s="106">
        <v>0</v>
      </c>
      <c r="K29" s="106">
        <v>0.72370051876263708</v>
      </c>
      <c r="L29" s="106">
        <v>0.70405439692469529</v>
      </c>
      <c r="M29" s="106">
        <v>0</v>
      </c>
      <c r="N29" s="106">
        <v>0.72227046037310971</v>
      </c>
      <c r="O29" s="106">
        <v>0.70266315998219986</v>
      </c>
      <c r="P29" s="106">
        <v>0</v>
      </c>
      <c r="Q29" s="106">
        <v>0.72025982087034746</v>
      </c>
      <c r="R29" s="106">
        <v>0.70070710282064042</v>
      </c>
    </row>
    <row r="30" spans="5:18" x14ac:dyDescent="0.3">
      <c r="E30" s="18">
        <v>102012.16</v>
      </c>
      <c r="F30" s="19" t="s">
        <v>42</v>
      </c>
      <c r="G30" s="19" t="s">
        <v>96</v>
      </c>
      <c r="H30" s="19" t="s">
        <v>86</v>
      </c>
      <c r="I30" s="19" t="s">
        <v>88</v>
      </c>
      <c r="J30" s="106">
        <v>0</v>
      </c>
      <c r="K30" s="106">
        <v>0.72370051876263686</v>
      </c>
      <c r="L30" s="106">
        <v>0.70405439692469529</v>
      </c>
      <c r="M30" s="106">
        <v>0</v>
      </c>
      <c r="N30" s="106">
        <v>0.72227046037310971</v>
      </c>
      <c r="O30" s="106">
        <v>0.70266315998219997</v>
      </c>
      <c r="P30" s="106">
        <v>0</v>
      </c>
      <c r="Q30" s="106">
        <v>0.72025982087034757</v>
      </c>
      <c r="R30" s="106">
        <v>0.70070710282064008</v>
      </c>
    </row>
    <row r="31" spans="5:18" x14ac:dyDescent="0.3">
      <c r="E31" s="18">
        <v>102010.14</v>
      </c>
      <c r="F31" s="19" t="s">
        <v>42</v>
      </c>
      <c r="G31" s="19" t="s">
        <v>97</v>
      </c>
      <c r="H31" s="19" t="s">
        <v>83</v>
      </c>
      <c r="I31" s="19" t="s">
        <v>84</v>
      </c>
      <c r="J31" s="106">
        <v>0</v>
      </c>
      <c r="K31" s="106" t="s">
        <v>123</v>
      </c>
      <c r="L31" s="106" t="s">
        <v>123</v>
      </c>
      <c r="M31" s="106">
        <v>0</v>
      </c>
      <c r="N31" s="106" t="s">
        <v>123</v>
      </c>
      <c r="O31" s="106" t="s">
        <v>123</v>
      </c>
      <c r="P31" s="106">
        <v>0</v>
      </c>
      <c r="Q31" s="106" t="s">
        <v>123</v>
      </c>
      <c r="R31" s="106" t="s">
        <v>123</v>
      </c>
    </row>
    <row r="32" spans="5:18" x14ac:dyDescent="0.3">
      <c r="E32" s="18">
        <v>102010.15</v>
      </c>
      <c r="F32" s="19" t="s">
        <v>42</v>
      </c>
      <c r="G32" s="19" t="s">
        <v>97</v>
      </c>
      <c r="H32" s="19" t="s">
        <v>85</v>
      </c>
      <c r="I32" s="19" t="s">
        <v>84</v>
      </c>
      <c r="J32" s="106">
        <v>0</v>
      </c>
      <c r="K32" s="106" t="s">
        <v>123</v>
      </c>
      <c r="L32" s="106" t="s">
        <v>123</v>
      </c>
      <c r="M32" s="106">
        <v>0</v>
      </c>
      <c r="N32" s="106" t="s">
        <v>123</v>
      </c>
      <c r="O32" s="106" t="s">
        <v>123</v>
      </c>
      <c r="P32" s="106">
        <v>0</v>
      </c>
      <c r="Q32" s="106" t="s">
        <v>123</v>
      </c>
      <c r="R32" s="106" t="s">
        <v>123</v>
      </c>
    </row>
    <row r="33" spans="5:18" x14ac:dyDescent="0.3">
      <c r="E33" s="18">
        <v>102010.16</v>
      </c>
      <c r="F33" s="19" t="s">
        <v>42</v>
      </c>
      <c r="G33" s="19" t="s">
        <v>97</v>
      </c>
      <c r="H33" s="19" t="s">
        <v>86</v>
      </c>
      <c r="I33" s="19" t="s">
        <v>84</v>
      </c>
      <c r="J33" s="106">
        <v>0</v>
      </c>
      <c r="K33" s="106" t="s">
        <v>123</v>
      </c>
      <c r="L33" s="106" t="s">
        <v>123</v>
      </c>
      <c r="M33" s="106">
        <v>0</v>
      </c>
      <c r="N33" s="106" t="s">
        <v>123</v>
      </c>
      <c r="O33" s="106" t="s">
        <v>123</v>
      </c>
      <c r="P33" s="106">
        <v>0</v>
      </c>
      <c r="Q33" s="106" t="s">
        <v>123</v>
      </c>
      <c r="R33" s="106" t="s">
        <v>123</v>
      </c>
    </row>
    <row r="34" spans="5:18" x14ac:dyDescent="0.3">
      <c r="E34" s="18">
        <v>202020.01</v>
      </c>
      <c r="F34" s="19" t="s">
        <v>23</v>
      </c>
      <c r="G34" s="19" t="s">
        <v>98</v>
      </c>
      <c r="H34" s="19" t="s">
        <v>24</v>
      </c>
      <c r="I34" s="19" t="s">
        <v>99</v>
      </c>
      <c r="J34" s="106">
        <v>0</v>
      </c>
      <c r="K34" s="106">
        <v>1.3067727420038744</v>
      </c>
      <c r="L34" s="106">
        <v>1.2238952924269331</v>
      </c>
      <c r="M34" s="106">
        <v>0</v>
      </c>
      <c r="N34" s="106">
        <v>1.3041839825007906</v>
      </c>
      <c r="O34" s="106">
        <v>1.2214707158596332</v>
      </c>
      <c r="P34" s="106">
        <v>0</v>
      </c>
      <c r="Q34" s="106">
        <v>1.3004873240949939</v>
      </c>
      <c r="R34" s="106">
        <v>1.2180085049677631</v>
      </c>
    </row>
    <row r="35" spans="5:18" x14ac:dyDescent="0.3">
      <c r="E35" s="18">
        <v>202020.02</v>
      </c>
      <c r="F35" s="19" t="s">
        <v>23</v>
      </c>
      <c r="G35" s="19" t="s">
        <v>98</v>
      </c>
      <c r="H35" s="19" t="s">
        <v>25</v>
      </c>
      <c r="I35" s="19" t="s">
        <v>99</v>
      </c>
      <c r="J35" s="106">
        <v>0</v>
      </c>
      <c r="K35" s="106">
        <v>1.3067727420038746</v>
      </c>
      <c r="L35" s="106">
        <v>1.2238952924269331</v>
      </c>
      <c r="M35" s="106">
        <v>0</v>
      </c>
      <c r="N35" s="106">
        <v>1.3041839825007906</v>
      </c>
      <c r="O35" s="106">
        <v>1.221470715859633</v>
      </c>
      <c r="P35" s="106">
        <v>0</v>
      </c>
      <c r="Q35" s="106">
        <v>1.3004873240949939</v>
      </c>
      <c r="R35" s="106">
        <v>1.2180085049677625</v>
      </c>
    </row>
    <row r="36" spans="5:18" x14ac:dyDescent="0.3">
      <c r="E36" s="18">
        <v>202020.03</v>
      </c>
      <c r="F36" s="19" t="s">
        <v>23</v>
      </c>
      <c r="G36" s="19" t="s">
        <v>98</v>
      </c>
      <c r="H36" s="19" t="s">
        <v>26</v>
      </c>
      <c r="I36" s="19" t="s">
        <v>99</v>
      </c>
      <c r="J36" s="106">
        <v>0</v>
      </c>
      <c r="K36" s="106">
        <v>1.3067727420038742</v>
      </c>
      <c r="L36" s="106">
        <v>1.2238952924269331</v>
      </c>
      <c r="M36" s="106">
        <v>0</v>
      </c>
      <c r="N36" s="106">
        <v>1.3041839825007908</v>
      </c>
      <c r="O36" s="106">
        <v>1.2214707158596332</v>
      </c>
      <c r="P36" s="106">
        <v>0</v>
      </c>
      <c r="Q36" s="106">
        <v>1.3004873240949943</v>
      </c>
      <c r="R36" s="106">
        <v>1.2180085049677631</v>
      </c>
    </row>
    <row r="37" spans="5:18" x14ac:dyDescent="0.3">
      <c r="E37" s="18">
        <v>202020.04</v>
      </c>
      <c r="F37" s="19" t="s">
        <v>23</v>
      </c>
      <c r="G37" s="19" t="s">
        <v>98</v>
      </c>
      <c r="H37" s="19" t="s">
        <v>27</v>
      </c>
      <c r="I37" s="19" t="s">
        <v>99</v>
      </c>
      <c r="J37" s="106">
        <v>0</v>
      </c>
      <c r="K37" s="106">
        <v>1.3067727420038744</v>
      </c>
      <c r="L37" s="106">
        <v>1.2238952924269333</v>
      </c>
      <c r="M37" s="106">
        <v>0</v>
      </c>
      <c r="N37" s="106">
        <v>1.3041839825007908</v>
      </c>
      <c r="O37" s="106">
        <v>1.2214707158596332</v>
      </c>
      <c r="P37" s="106">
        <v>0</v>
      </c>
      <c r="Q37" s="106">
        <v>1.3004873240949943</v>
      </c>
      <c r="R37" s="106">
        <v>1.2180085049677629</v>
      </c>
    </row>
    <row r="38" spans="5:18" x14ac:dyDescent="0.3">
      <c r="E38" s="18">
        <v>202020.05</v>
      </c>
      <c r="F38" s="19" t="s">
        <v>23</v>
      </c>
      <c r="G38" s="19" t="s">
        <v>98</v>
      </c>
      <c r="H38" s="19" t="s">
        <v>28</v>
      </c>
      <c r="I38" s="19" t="s">
        <v>99</v>
      </c>
      <c r="J38" s="106">
        <v>0</v>
      </c>
      <c r="K38" s="106">
        <v>1.3067727420038742</v>
      </c>
      <c r="L38" s="106">
        <v>1.2238952924269331</v>
      </c>
      <c r="M38" s="106">
        <v>0</v>
      </c>
      <c r="N38" s="106">
        <v>1.3041839825007908</v>
      </c>
      <c r="O38" s="106">
        <v>1.2214707158596332</v>
      </c>
      <c r="P38" s="106">
        <v>0</v>
      </c>
      <c r="Q38" s="106">
        <v>1.3004873240949943</v>
      </c>
      <c r="R38" s="106">
        <v>1.2180085049677631</v>
      </c>
    </row>
    <row r="39" spans="5:18" x14ac:dyDescent="0.3">
      <c r="E39" s="18">
        <v>202020.06</v>
      </c>
      <c r="F39" s="19" t="s">
        <v>23</v>
      </c>
      <c r="G39" s="19" t="s">
        <v>98</v>
      </c>
      <c r="H39" s="19" t="s">
        <v>29</v>
      </c>
      <c r="I39" s="19" t="s">
        <v>99</v>
      </c>
      <c r="J39" s="106">
        <v>0</v>
      </c>
      <c r="K39" s="106">
        <v>1.3067727420038742</v>
      </c>
      <c r="L39" s="106">
        <v>1.2238952924269333</v>
      </c>
      <c r="M39" s="106">
        <v>0</v>
      </c>
      <c r="N39" s="106">
        <v>1.3041839825007908</v>
      </c>
      <c r="O39" s="106">
        <v>1.2214707158596332</v>
      </c>
      <c r="P39" s="106">
        <v>0</v>
      </c>
      <c r="Q39" s="106">
        <v>1.3004873240949941</v>
      </c>
      <c r="R39" s="106">
        <v>1.2180085049677627</v>
      </c>
    </row>
    <row r="40" spans="5:18" x14ac:dyDescent="0.3">
      <c r="E40" s="18">
        <v>202020.07</v>
      </c>
      <c r="F40" s="19" t="s">
        <v>23</v>
      </c>
      <c r="G40" s="19" t="s">
        <v>98</v>
      </c>
      <c r="H40" s="19" t="s">
        <v>30</v>
      </c>
      <c r="I40" s="19" t="s">
        <v>99</v>
      </c>
      <c r="J40" s="106">
        <v>0</v>
      </c>
      <c r="K40" s="106">
        <v>1.3067727420038742</v>
      </c>
      <c r="L40" s="106">
        <v>1.2238952924269333</v>
      </c>
      <c r="M40" s="106">
        <v>0</v>
      </c>
      <c r="N40" s="106">
        <v>1.3041839825007908</v>
      </c>
      <c r="O40" s="106">
        <v>1.2214707158596332</v>
      </c>
      <c r="P40" s="106">
        <v>0</v>
      </c>
      <c r="Q40" s="106">
        <v>1.3004873240949941</v>
      </c>
      <c r="R40" s="106">
        <v>1.2180085049677627</v>
      </c>
    </row>
    <row r="41" spans="5:18" x14ac:dyDescent="0.3">
      <c r="E41" s="18">
        <v>202020.08</v>
      </c>
      <c r="F41" s="19" t="s">
        <v>23</v>
      </c>
      <c r="G41" s="19" t="s">
        <v>98</v>
      </c>
      <c r="H41" s="19" t="s">
        <v>31</v>
      </c>
      <c r="I41" s="19" t="s">
        <v>99</v>
      </c>
      <c r="J41" s="106">
        <v>0</v>
      </c>
      <c r="K41" s="106">
        <v>1.3067727420038739</v>
      </c>
      <c r="L41" s="106">
        <v>1.2238952924269331</v>
      </c>
      <c r="M41" s="106">
        <v>0</v>
      </c>
      <c r="N41" s="106">
        <v>1.3041839825007904</v>
      </c>
      <c r="O41" s="106">
        <v>1.221470715859633</v>
      </c>
      <c r="P41" s="106">
        <v>0</v>
      </c>
      <c r="Q41" s="106">
        <v>1.3004873240949943</v>
      </c>
      <c r="R41" s="106">
        <v>1.2180085049677629</v>
      </c>
    </row>
    <row r="42" spans="5:18" x14ac:dyDescent="0.3">
      <c r="E42" s="18">
        <v>202020.09</v>
      </c>
      <c r="F42" s="19" t="s">
        <v>23</v>
      </c>
      <c r="G42" s="19" t="s">
        <v>98</v>
      </c>
      <c r="H42" s="19" t="s">
        <v>32</v>
      </c>
      <c r="I42" s="19" t="s">
        <v>99</v>
      </c>
      <c r="J42" s="106">
        <v>0</v>
      </c>
      <c r="K42" s="106">
        <v>1.3067727420038742</v>
      </c>
      <c r="L42" s="106">
        <v>1.2238952924269331</v>
      </c>
      <c r="M42" s="106">
        <v>0</v>
      </c>
      <c r="N42" s="106">
        <v>1.3041839825007908</v>
      </c>
      <c r="O42" s="106">
        <v>1.2214707158596332</v>
      </c>
      <c r="P42" s="106">
        <v>0</v>
      </c>
      <c r="Q42" s="106">
        <v>1.3004873240949943</v>
      </c>
      <c r="R42" s="106">
        <v>1.2180085049677631</v>
      </c>
    </row>
    <row r="43" spans="5:18" x14ac:dyDescent="0.3">
      <c r="E43" s="18">
        <v>202021.01</v>
      </c>
      <c r="F43" s="19" t="s">
        <v>23</v>
      </c>
      <c r="G43" s="19" t="s">
        <v>98</v>
      </c>
      <c r="H43" s="19" t="s">
        <v>24</v>
      </c>
      <c r="I43" s="19" t="s">
        <v>99</v>
      </c>
      <c r="J43" s="106">
        <v>0</v>
      </c>
      <c r="K43" s="106">
        <v>1.0753400168922838</v>
      </c>
      <c r="L43" s="106">
        <v>1.0184990766493547</v>
      </c>
      <c r="M43" s="106">
        <v>0</v>
      </c>
      <c r="N43" s="106">
        <v>1.0732151061413833</v>
      </c>
      <c r="O43" s="106">
        <v>1.0164864856513844</v>
      </c>
      <c r="P43" s="106">
        <v>0</v>
      </c>
      <c r="Q43" s="106">
        <v>1.0702275151962213</v>
      </c>
      <c r="R43" s="106">
        <v>1.0136568145043479</v>
      </c>
    </row>
    <row r="44" spans="5:18" x14ac:dyDescent="0.3">
      <c r="E44" s="18">
        <v>202021.02</v>
      </c>
      <c r="F44" s="19" t="s">
        <v>23</v>
      </c>
      <c r="G44" s="19" t="s">
        <v>98</v>
      </c>
      <c r="H44" s="19" t="s">
        <v>25</v>
      </c>
      <c r="I44" s="19" t="s">
        <v>99</v>
      </c>
      <c r="J44" s="106">
        <v>0</v>
      </c>
      <c r="K44" s="106">
        <v>1.075340016892284</v>
      </c>
      <c r="L44" s="106">
        <v>1.0184990766493547</v>
      </c>
      <c r="M44" s="106">
        <v>0</v>
      </c>
      <c r="N44" s="106">
        <v>1.0732151061413837</v>
      </c>
      <c r="O44" s="106">
        <v>1.0164864856513842</v>
      </c>
      <c r="P44" s="106">
        <v>0</v>
      </c>
      <c r="Q44" s="106">
        <v>1.0702275151962211</v>
      </c>
      <c r="R44" s="106">
        <v>1.0136568145043483</v>
      </c>
    </row>
    <row r="45" spans="5:18" x14ac:dyDescent="0.3">
      <c r="E45" s="18">
        <v>202021.03</v>
      </c>
      <c r="F45" s="19" t="s">
        <v>23</v>
      </c>
      <c r="G45" s="19" t="s">
        <v>98</v>
      </c>
      <c r="H45" s="19" t="s">
        <v>26</v>
      </c>
      <c r="I45" s="19" t="s">
        <v>99</v>
      </c>
      <c r="J45" s="106">
        <v>0</v>
      </c>
      <c r="K45" s="106">
        <v>1.075340016892284</v>
      </c>
      <c r="L45" s="106">
        <v>1.0184990766493542</v>
      </c>
      <c r="M45" s="106">
        <v>0</v>
      </c>
      <c r="N45" s="106">
        <v>1.0732151061413835</v>
      </c>
      <c r="O45" s="106">
        <v>1.0164864856513844</v>
      </c>
      <c r="P45" s="106">
        <v>0</v>
      </c>
      <c r="Q45" s="106">
        <v>1.0702275151962211</v>
      </c>
      <c r="R45" s="106">
        <v>1.0136568145043479</v>
      </c>
    </row>
    <row r="46" spans="5:18" x14ac:dyDescent="0.3">
      <c r="E46" s="18">
        <v>202021.04</v>
      </c>
      <c r="F46" s="19" t="s">
        <v>23</v>
      </c>
      <c r="G46" s="19" t="s">
        <v>98</v>
      </c>
      <c r="H46" s="19" t="s">
        <v>27</v>
      </c>
      <c r="I46" s="19" t="s">
        <v>99</v>
      </c>
      <c r="J46" s="106">
        <v>0</v>
      </c>
      <c r="K46" s="106">
        <v>1.0753400168922844</v>
      </c>
      <c r="L46" s="106">
        <v>1.0184990766493545</v>
      </c>
      <c r="M46" s="106">
        <v>0</v>
      </c>
      <c r="N46" s="106">
        <v>1.0732151061413835</v>
      </c>
      <c r="O46" s="106">
        <v>1.0164864856513844</v>
      </c>
      <c r="P46" s="106">
        <v>0</v>
      </c>
      <c r="Q46" s="106">
        <v>1.0702275151962211</v>
      </c>
      <c r="R46" s="106">
        <v>1.0136568145043479</v>
      </c>
    </row>
    <row r="47" spans="5:18" x14ac:dyDescent="0.3">
      <c r="E47" s="18">
        <v>202021.05</v>
      </c>
      <c r="F47" s="19" t="s">
        <v>23</v>
      </c>
      <c r="G47" s="19" t="s">
        <v>98</v>
      </c>
      <c r="H47" s="19" t="s">
        <v>28</v>
      </c>
      <c r="I47" s="19" t="s">
        <v>99</v>
      </c>
      <c r="J47" s="106">
        <v>0</v>
      </c>
      <c r="K47" s="106">
        <v>1.075340016892284</v>
      </c>
      <c r="L47" s="106">
        <v>1.0184990766493547</v>
      </c>
      <c r="M47" s="106">
        <v>0</v>
      </c>
      <c r="N47" s="106">
        <v>1.0732151061413835</v>
      </c>
      <c r="O47" s="106">
        <v>1.0164864856513844</v>
      </c>
      <c r="P47" s="106">
        <v>0</v>
      </c>
      <c r="Q47" s="106">
        <v>1.0702275151962211</v>
      </c>
      <c r="R47" s="106">
        <v>1.0136568145043479</v>
      </c>
    </row>
    <row r="48" spans="5:18" x14ac:dyDescent="0.3">
      <c r="E48" s="18">
        <v>202021.06</v>
      </c>
      <c r="F48" s="19" t="s">
        <v>23</v>
      </c>
      <c r="G48" s="19" t="s">
        <v>98</v>
      </c>
      <c r="H48" s="19" t="s">
        <v>29</v>
      </c>
      <c r="I48" s="19" t="s">
        <v>99</v>
      </c>
      <c r="J48" s="106">
        <v>0</v>
      </c>
      <c r="K48" s="106">
        <v>1.0753400168922838</v>
      </c>
      <c r="L48" s="106">
        <v>1.0184990766493545</v>
      </c>
      <c r="M48" s="106">
        <v>0</v>
      </c>
      <c r="N48" s="106">
        <v>1.0732151061413835</v>
      </c>
      <c r="O48" s="106">
        <v>1.0164864856513844</v>
      </c>
      <c r="P48" s="106">
        <v>0</v>
      </c>
      <c r="Q48" s="106">
        <v>1.0702275151962213</v>
      </c>
      <c r="R48" s="106">
        <v>1.0136568145043476</v>
      </c>
    </row>
    <row r="49" spans="5:18" x14ac:dyDescent="0.3">
      <c r="E49" s="18">
        <v>202021.07</v>
      </c>
      <c r="F49" s="19" t="s">
        <v>23</v>
      </c>
      <c r="G49" s="19" t="s">
        <v>98</v>
      </c>
      <c r="H49" s="19" t="s">
        <v>30</v>
      </c>
      <c r="I49" s="19" t="s">
        <v>99</v>
      </c>
      <c r="J49" s="106">
        <v>0</v>
      </c>
      <c r="K49" s="106">
        <v>1.0753400168922838</v>
      </c>
      <c r="L49" s="106">
        <v>1.0184990766493545</v>
      </c>
      <c r="M49" s="106">
        <v>0</v>
      </c>
      <c r="N49" s="106">
        <v>1.0732151061413833</v>
      </c>
      <c r="O49" s="106">
        <v>1.0164864856513844</v>
      </c>
      <c r="P49" s="106">
        <v>0</v>
      </c>
      <c r="Q49" s="106">
        <v>1.0702275151962211</v>
      </c>
      <c r="R49" s="106">
        <v>1.0136568145043481</v>
      </c>
    </row>
    <row r="50" spans="5:18" x14ac:dyDescent="0.3">
      <c r="E50" s="18">
        <v>202021.08</v>
      </c>
      <c r="F50" s="19" t="s">
        <v>23</v>
      </c>
      <c r="G50" s="19" t="s">
        <v>98</v>
      </c>
      <c r="H50" s="19" t="s">
        <v>31</v>
      </c>
      <c r="I50" s="19" t="s">
        <v>99</v>
      </c>
      <c r="J50" s="106">
        <v>0</v>
      </c>
      <c r="K50" s="106">
        <v>1.075340016892284</v>
      </c>
      <c r="L50" s="106">
        <v>1.0184990766493542</v>
      </c>
      <c r="M50" s="106">
        <v>0</v>
      </c>
      <c r="N50" s="106">
        <v>1.0732151061413837</v>
      </c>
      <c r="O50" s="106">
        <v>1.0164864856513842</v>
      </c>
      <c r="P50" s="106">
        <v>0</v>
      </c>
      <c r="Q50" s="106">
        <v>1.0702275151962213</v>
      </c>
      <c r="R50" s="106">
        <v>1.0136568145043479</v>
      </c>
    </row>
    <row r="51" spans="5:18" x14ac:dyDescent="0.3">
      <c r="E51" s="18">
        <v>202021.09</v>
      </c>
      <c r="F51" s="19" t="s">
        <v>23</v>
      </c>
      <c r="G51" s="19" t="s">
        <v>98</v>
      </c>
      <c r="H51" s="19" t="s">
        <v>32</v>
      </c>
      <c r="I51" s="19" t="s">
        <v>99</v>
      </c>
      <c r="J51" s="106">
        <v>0</v>
      </c>
      <c r="K51" s="106">
        <v>1.0753400168922842</v>
      </c>
      <c r="L51" s="106">
        <v>1.0184990766493542</v>
      </c>
      <c r="M51" s="106">
        <v>0</v>
      </c>
      <c r="N51" s="106">
        <v>1.0732151061413835</v>
      </c>
      <c r="O51" s="106">
        <v>1.0164864856513844</v>
      </c>
      <c r="P51" s="106">
        <v>0</v>
      </c>
      <c r="Q51" s="106">
        <v>1.0702275151962213</v>
      </c>
      <c r="R51" s="106">
        <v>1.0136568145043479</v>
      </c>
    </row>
    <row r="52" spans="5:18" x14ac:dyDescent="0.3">
      <c r="E52" s="18">
        <v>102013.14</v>
      </c>
      <c r="F52" s="19" t="s">
        <v>42</v>
      </c>
      <c r="G52" s="19" t="s">
        <v>100</v>
      </c>
      <c r="H52" s="19" t="s">
        <v>83</v>
      </c>
      <c r="I52" s="19" t="s">
        <v>101</v>
      </c>
      <c r="J52" s="106">
        <v>0</v>
      </c>
      <c r="K52" s="106" t="s">
        <v>123</v>
      </c>
      <c r="L52" s="106" t="s">
        <v>123</v>
      </c>
      <c r="M52" s="106">
        <v>0</v>
      </c>
      <c r="N52" s="106" t="s">
        <v>123</v>
      </c>
      <c r="O52" s="106" t="s">
        <v>123</v>
      </c>
      <c r="P52" s="106">
        <v>0</v>
      </c>
      <c r="Q52" s="106" t="s">
        <v>123</v>
      </c>
      <c r="R52" s="106" t="s">
        <v>123</v>
      </c>
    </row>
    <row r="53" spans="5:18" x14ac:dyDescent="0.3">
      <c r="E53" s="18">
        <v>202026.01</v>
      </c>
      <c r="F53" s="19" t="s">
        <v>23</v>
      </c>
      <c r="G53" s="19" t="s">
        <v>100</v>
      </c>
      <c r="H53" s="19" t="s">
        <v>24</v>
      </c>
      <c r="I53" s="19" t="s">
        <v>102</v>
      </c>
      <c r="J53" s="106">
        <v>0</v>
      </c>
      <c r="K53" s="106" t="s">
        <v>123</v>
      </c>
      <c r="L53" s="106" t="s">
        <v>123</v>
      </c>
      <c r="M53" s="106">
        <v>0</v>
      </c>
      <c r="N53" s="106" t="s">
        <v>123</v>
      </c>
      <c r="O53" s="106" t="s">
        <v>123</v>
      </c>
      <c r="P53" s="106">
        <v>0</v>
      </c>
      <c r="Q53" s="106" t="s">
        <v>123</v>
      </c>
      <c r="R53" s="106" t="s">
        <v>123</v>
      </c>
    </row>
    <row r="54" spans="5:18" x14ac:dyDescent="0.3">
      <c r="E54" s="18">
        <v>202026.02</v>
      </c>
      <c r="F54" s="19" t="s">
        <v>23</v>
      </c>
      <c r="G54" s="19" t="s">
        <v>100</v>
      </c>
      <c r="H54" s="19" t="s">
        <v>25</v>
      </c>
      <c r="I54" s="19" t="s">
        <v>102</v>
      </c>
      <c r="J54" s="106">
        <v>0</v>
      </c>
      <c r="K54" s="106" t="s">
        <v>123</v>
      </c>
      <c r="L54" s="106" t="s">
        <v>123</v>
      </c>
      <c r="M54" s="106">
        <v>0</v>
      </c>
      <c r="N54" s="106" t="s">
        <v>123</v>
      </c>
      <c r="O54" s="106" t="s">
        <v>123</v>
      </c>
      <c r="P54" s="106">
        <v>0</v>
      </c>
      <c r="Q54" s="106" t="s">
        <v>123</v>
      </c>
      <c r="R54" s="106" t="s">
        <v>123</v>
      </c>
    </row>
    <row r="55" spans="5:18" x14ac:dyDescent="0.3">
      <c r="E55" s="21">
        <v>202026.03</v>
      </c>
      <c r="F55" s="19" t="s">
        <v>23</v>
      </c>
      <c r="G55" s="19" t="s">
        <v>100</v>
      </c>
      <c r="H55" s="19" t="s">
        <v>26</v>
      </c>
      <c r="I55" s="19" t="s">
        <v>102</v>
      </c>
      <c r="J55" s="106">
        <v>0</v>
      </c>
      <c r="K55" s="106" t="s">
        <v>123</v>
      </c>
      <c r="L55" s="106" t="s">
        <v>123</v>
      </c>
      <c r="M55" s="106">
        <v>0</v>
      </c>
      <c r="N55" s="106" t="s">
        <v>123</v>
      </c>
      <c r="O55" s="106" t="s">
        <v>123</v>
      </c>
      <c r="P55" s="106">
        <v>0</v>
      </c>
      <c r="Q55" s="106" t="s">
        <v>123</v>
      </c>
      <c r="R55" s="106" t="s">
        <v>123</v>
      </c>
    </row>
    <row r="56" spans="5:18" x14ac:dyDescent="0.3">
      <c r="E56" s="21">
        <v>202026.04</v>
      </c>
      <c r="F56" s="19" t="s">
        <v>23</v>
      </c>
      <c r="G56" s="19" t="s">
        <v>100</v>
      </c>
      <c r="H56" s="19" t="s">
        <v>27</v>
      </c>
      <c r="I56" s="19" t="s">
        <v>102</v>
      </c>
      <c r="J56" s="106">
        <v>0</v>
      </c>
      <c r="K56" s="106">
        <v>1.1330378510633379</v>
      </c>
      <c r="L56" s="106">
        <v>1.1176789969780969</v>
      </c>
      <c r="M56" s="106">
        <v>0</v>
      </c>
      <c r="N56" s="106">
        <v>1.130798927306125</v>
      </c>
      <c r="O56" s="106">
        <v>1.115470422871836</v>
      </c>
      <c r="P56" s="106">
        <v>0</v>
      </c>
      <c r="Q56" s="106">
        <v>1.1276510358753333</v>
      </c>
      <c r="R56" s="106">
        <v>1.1123652025708002</v>
      </c>
    </row>
    <row r="57" spans="5:18" x14ac:dyDescent="0.3">
      <c r="E57" s="21">
        <v>202026.05</v>
      </c>
      <c r="F57" s="19" t="s">
        <v>23</v>
      </c>
      <c r="G57" s="19" t="s">
        <v>100</v>
      </c>
      <c r="H57" s="19" t="s">
        <v>28</v>
      </c>
      <c r="I57" s="19" t="s">
        <v>102</v>
      </c>
      <c r="J57" s="106">
        <v>0</v>
      </c>
      <c r="K57" s="106">
        <v>1.0540861839925244</v>
      </c>
      <c r="L57" s="106">
        <v>1.0467834838142507</v>
      </c>
      <c r="M57" s="106">
        <v>0</v>
      </c>
      <c r="N57" s="106">
        <v>1.0520032715838381</v>
      </c>
      <c r="O57" s="106">
        <v>1.0447150018051363</v>
      </c>
      <c r="P57" s="106">
        <v>0</v>
      </c>
      <c r="Q57" s="106">
        <v>1.0490747296443153</v>
      </c>
      <c r="R57" s="106">
        <v>1.0418067487794316</v>
      </c>
    </row>
    <row r="58" spans="5:18" x14ac:dyDescent="0.3">
      <c r="E58" s="21">
        <v>202026.06</v>
      </c>
      <c r="F58" s="19" t="s">
        <v>23</v>
      </c>
      <c r="G58" s="19" t="s">
        <v>100</v>
      </c>
      <c r="H58" s="19" t="s">
        <v>29</v>
      </c>
      <c r="I58" s="19" t="s">
        <v>102</v>
      </c>
      <c r="J58" s="106">
        <v>0</v>
      </c>
      <c r="K58" s="106" t="s">
        <v>123</v>
      </c>
      <c r="L58" s="106" t="s">
        <v>123</v>
      </c>
      <c r="M58" s="106">
        <v>0</v>
      </c>
      <c r="N58" s="106" t="s">
        <v>123</v>
      </c>
      <c r="O58" s="106" t="s">
        <v>123</v>
      </c>
      <c r="P58" s="106">
        <v>0</v>
      </c>
      <c r="Q58" s="106" t="s">
        <v>123</v>
      </c>
      <c r="R58" s="106" t="s">
        <v>123</v>
      </c>
    </row>
    <row r="59" spans="5:18" x14ac:dyDescent="0.3">
      <c r="E59" s="21">
        <v>202026.07</v>
      </c>
      <c r="F59" s="19" t="s">
        <v>23</v>
      </c>
      <c r="G59" s="19" t="s">
        <v>100</v>
      </c>
      <c r="H59" s="19" t="s">
        <v>30</v>
      </c>
      <c r="I59" s="19" t="s">
        <v>102</v>
      </c>
      <c r="J59" s="106">
        <v>0</v>
      </c>
      <c r="K59" s="106" t="s">
        <v>123</v>
      </c>
      <c r="L59" s="106" t="s">
        <v>123</v>
      </c>
      <c r="M59" s="106">
        <v>0</v>
      </c>
      <c r="N59" s="106" t="s">
        <v>123</v>
      </c>
      <c r="O59" s="106" t="s">
        <v>123</v>
      </c>
      <c r="P59" s="106">
        <v>0</v>
      </c>
      <c r="Q59" s="106" t="s">
        <v>123</v>
      </c>
      <c r="R59" s="106" t="s">
        <v>123</v>
      </c>
    </row>
    <row r="60" spans="5:18" x14ac:dyDescent="0.3">
      <c r="E60" s="21">
        <v>202026.08</v>
      </c>
      <c r="F60" s="19" t="s">
        <v>23</v>
      </c>
      <c r="G60" s="19" t="s">
        <v>100</v>
      </c>
      <c r="H60" s="19" t="s">
        <v>31</v>
      </c>
      <c r="I60" s="19" t="s">
        <v>102</v>
      </c>
      <c r="J60" s="106">
        <v>0</v>
      </c>
      <c r="K60" s="106" t="s">
        <v>123</v>
      </c>
      <c r="L60" s="106" t="s">
        <v>123</v>
      </c>
      <c r="M60" s="106">
        <v>0</v>
      </c>
      <c r="N60" s="106" t="s">
        <v>123</v>
      </c>
      <c r="O60" s="106" t="s">
        <v>123</v>
      </c>
      <c r="P60" s="106">
        <v>0</v>
      </c>
      <c r="Q60" s="106" t="s">
        <v>123</v>
      </c>
      <c r="R60" s="106" t="s">
        <v>123</v>
      </c>
    </row>
    <row r="61" spans="5:18" x14ac:dyDescent="0.3">
      <c r="E61" s="21">
        <v>202026.09</v>
      </c>
      <c r="F61" s="19" t="s">
        <v>23</v>
      </c>
      <c r="G61" s="19" t="s">
        <v>100</v>
      </c>
      <c r="H61" s="19" t="s">
        <v>32</v>
      </c>
      <c r="I61" s="19" t="s">
        <v>102</v>
      </c>
      <c r="J61" s="106">
        <v>0</v>
      </c>
      <c r="K61" s="106" t="s">
        <v>123</v>
      </c>
      <c r="L61" s="106" t="s">
        <v>123</v>
      </c>
      <c r="M61" s="106">
        <v>0</v>
      </c>
      <c r="N61" s="106" t="s">
        <v>123</v>
      </c>
      <c r="O61" s="106" t="s">
        <v>123</v>
      </c>
      <c r="P61" s="106">
        <v>0</v>
      </c>
      <c r="Q61" s="106" t="s">
        <v>123</v>
      </c>
      <c r="R61" s="106" t="s">
        <v>123</v>
      </c>
    </row>
    <row r="62" spans="5:18" x14ac:dyDescent="0.3">
      <c r="E62" s="21">
        <v>103014.14</v>
      </c>
      <c r="F62" s="19" t="s">
        <v>42</v>
      </c>
      <c r="G62" s="19" t="s">
        <v>103</v>
      </c>
      <c r="H62" s="19" t="s">
        <v>83</v>
      </c>
      <c r="I62" s="19" t="s">
        <v>84</v>
      </c>
      <c r="J62" s="106">
        <v>0</v>
      </c>
      <c r="K62" s="106">
        <v>0.65670950307733666</v>
      </c>
      <c r="L62" s="106">
        <v>0.59555202494863513</v>
      </c>
      <c r="M62" s="106">
        <v>0</v>
      </c>
      <c r="N62" s="106">
        <v>0.65540854009256422</v>
      </c>
      <c r="O62" s="106">
        <v>0.59437221692646725</v>
      </c>
      <c r="P62" s="106">
        <v>0</v>
      </c>
      <c r="Q62" s="106">
        <v>0.65355081026190176</v>
      </c>
      <c r="R62" s="106">
        <v>0.59268749216266503</v>
      </c>
    </row>
    <row r="63" spans="5:18" x14ac:dyDescent="0.3">
      <c r="E63" s="21">
        <v>103014.15</v>
      </c>
      <c r="F63" s="19" t="s">
        <v>42</v>
      </c>
      <c r="G63" s="19" t="s">
        <v>103</v>
      </c>
      <c r="H63" s="19" t="s">
        <v>85</v>
      </c>
      <c r="I63" s="19" t="s">
        <v>84</v>
      </c>
      <c r="J63" s="106">
        <v>0</v>
      </c>
      <c r="K63" s="106">
        <v>0.34659668217970535</v>
      </c>
      <c r="L63" s="106" t="s">
        <v>123</v>
      </c>
      <c r="M63" s="106">
        <v>0</v>
      </c>
      <c r="N63" s="106">
        <v>0.34591006282663106</v>
      </c>
      <c r="O63" s="106" t="s">
        <v>123</v>
      </c>
      <c r="P63" s="106">
        <v>0</v>
      </c>
      <c r="Q63" s="106">
        <v>0.3449295943048924</v>
      </c>
      <c r="R63" s="106" t="s">
        <v>123</v>
      </c>
    </row>
    <row r="64" spans="5:18" x14ac:dyDescent="0.3">
      <c r="E64" s="21">
        <v>103014.16</v>
      </c>
      <c r="F64" s="19" t="s">
        <v>42</v>
      </c>
      <c r="G64" s="19" t="s">
        <v>103</v>
      </c>
      <c r="H64" s="19" t="s">
        <v>86</v>
      </c>
      <c r="I64" s="19" t="s">
        <v>84</v>
      </c>
      <c r="J64" s="106">
        <v>0</v>
      </c>
      <c r="K64" s="106">
        <v>0.94858039333393096</v>
      </c>
      <c r="L64" s="106">
        <v>0.86024181381469478</v>
      </c>
      <c r="M64" s="106">
        <v>0</v>
      </c>
      <c r="N64" s="106">
        <v>0.94670122457814843</v>
      </c>
      <c r="O64" s="106">
        <v>0.85853764667156385</v>
      </c>
      <c r="P64" s="106">
        <v>0</v>
      </c>
      <c r="Q64" s="106">
        <v>0.94401783704496911</v>
      </c>
      <c r="R64" s="106">
        <v>0.85610415534607165</v>
      </c>
    </row>
    <row r="65" spans="5:18" x14ac:dyDescent="0.3">
      <c r="E65" s="21">
        <v>103015.14</v>
      </c>
      <c r="F65" s="19" t="s">
        <v>42</v>
      </c>
      <c r="G65" s="19" t="s">
        <v>104</v>
      </c>
      <c r="H65" s="19" t="s">
        <v>83</v>
      </c>
      <c r="I65" s="19" t="s">
        <v>88</v>
      </c>
      <c r="J65" s="106">
        <v>0</v>
      </c>
      <c r="K65" s="106" t="s">
        <v>123</v>
      </c>
      <c r="L65" s="106" t="s">
        <v>123</v>
      </c>
      <c r="M65" s="106">
        <v>0</v>
      </c>
      <c r="N65" s="106" t="s">
        <v>123</v>
      </c>
      <c r="O65" s="106" t="s">
        <v>123</v>
      </c>
      <c r="P65" s="106">
        <v>0</v>
      </c>
      <c r="Q65" s="106" t="s">
        <v>123</v>
      </c>
      <c r="R65" s="106" t="s">
        <v>123</v>
      </c>
    </row>
    <row r="66" spans="5:18" x14ac:dyDescent="0.3">
      <c r="E66" s="21">
        <v>103015.15</v>
      </c>
      <c r="F66" s="19" t="s">
        <v>42</v>
      </c>
      <c r="G66" s="19" t="s">
        <v>104</v>
      </c>
      <c r="H66" s="19" t="s">
        <v>85</v>
      </c>
      <c r="I66" s="19" t="s">
        <v>88</v>
      </c>
      <c r="J66" s="106">
        <v>0</v>
      </c>
      <c r="K66" s="106" t="s">
        <v>123</v>
      </c>
      <c r="L66" s="106" t="s">
        <v>123</v>
      </c>
      <c r="M66" s="106">
        <v>0</v>
      </c>
      <c r="N66" s="106" t="s">
        <v>123</v>
      </c>
      <c r="O66" s="106" t="s">
        <v>123</v>
      </c>
      <c r="P66" s="106">
        <v>0</v>
      </c>
      <c r="Q66" s="106" t="s">
        <v>123</v>
      </c>
      <c r="R66" s="106" t="s">
        <v>123</v>
      </c>
    </row>
    <row r="67" spans="5:18" x14ac:dyDescent="0.3">
      <c r="E67" s="21">
        <v>103015.16</v>
      </c>
      <c r="F67" s="19" t="s">
        <v>42</v>
      </c>
      <c r="G67" s="19" t="s">
        <v>104</v>
      </c>
      <c r="H67" s="19" t="s">
        <v>86</v>
      </c>
      <c r="I67" s="19" t="s">
        <v>88</v>
      </c>
      <c r="J67" s="106">
        <v>0</v>
      </c>
      <c r="K67" s="106" t="s">
        <v>123</v>
      </c>
      <c r="L67" s="106" t="s">
        <v>123</v>
      </c>
      <c r="M67" s="106">
        <v>0</v>
      </c>
      <c r="N67" s="106" t="s">
        <v>123</v>
      </c>
      <c r="O67" s="106" t="s">
        <v>123</v>
      </c>
      <c r="P67" s="106">
        <v>0</v>
      </c>
      <c r="Q67" s="106" t="s">
        <v>123</v>
      </c>
      <c r="R67" s="106" t="s">
        <v>123</v>
      </c>
    </row>
    <row r="68" spans="5:18" x14ac:dyDescent="0.3">
      <c r="E68" s="21">
        <v>103016.14</v>
      </c>
      <c r="F68" s="19" t="s">
        <v>42</v>
      </c>
      <c r="G68" s="19" t="s">
        <v>105</v>
      </c>
      <c r="H68" s="19" t="s">
        <v>83</v>
      </c>
      <c r="I68" s="19" t="s">
        <v>84</v>
      </c>
      <c r="J68" s="106">
        <v>0</v>
      </c>
      <c r="K68" s="106" t="s">
        <v>123</v>
      </c>
      <c r="L68" s="106" t="s">
        <v>123</v>
      </c>
      <c r="M68" s="106">
        <v>0</v>
      </c>
      <c r="N68" s="106" t="s">
        <v>123</v>
      </c>
      <c r="O68" s="106" t="s">
        <v>123</v>
      </c>
      <c r="P68" s="106">
        <v>0</v>
      </c>
      <c r="Q68" s="106" t="s">
        <v>123</v>
      </c>
      <c r="R68" s="106" t="s">
        <v>123</v>
      </c>
    </row>
    <row r="69" spans="5:18" x14ac:dyDescent="0.3">
      <c r="E69" s="21">
        <v>203027.01</v>
      </c>
      <c r="F69" s="19" t="s">
        <v>23</v>
      </c>
      <c r="G69" s="19" t="s">
        <v>103</v>
      </c>
      <c r="H69" s="19" t="s">
        <v>24</v>
      </c>
      <c r="I69" s="19" t="s">
        <v>99</v>
      </c>
      <c r="J69" s="106">
        <v>0</v>
      </c>
      <c r="K69" s="106">
        <v>0.50703773361656457</v>
      </c>
      <c r="L69" s="106">
        <v>0.50703773361656457</v>
      </c>
      <c r="M69" s="106">
        <v>0</v>
      </c>
      <c r="N69" s="106">
        <v>0.50603327529789088</v>
      </c>
      <c r="O69" s="106">
        <v>0.50603327529789088</v>
      </c>
      <c r="P69" s="106">
        <v>0</v>
      </c>
      <c r="Q69" s="106">
        <v>0.504598943803376</v>
      </c>
      <c r="R69" s="106">
        <v>0.504598943803376</v>
      </c>
    </row>
    <row r="70" spans="5:18" x14ac:dyDescent="0.3">
      <c r="E70" s="21">
        <v>203027.02</v>
      </c>
      <c r="F70" s="19" t="s">
        <v>23</v>
      </c>
      <c r="G70" s="19" t="s">
        <v>103</v>
      </c>
      <c r="H70" s="19" t="s">
        <v>25</v>
      </c>
      <c r="I70" s="19" t="s">
        <v>99</v>
      </c>
      <c r="J70" s="106">
        <v>0</v>
      </c>
      <c r="K70" s="106">
        <v>0.8873521211911195</v>
      </c>
      <c r="L70" s="106">
        <v>0.8873521211911195</v>
      </c>
      <c r="M70" s="106">
        <v>0</v>
      </c>
      <c r="N70" s="106">
        <v>0.88559424764319683</v>
      </c>
      <c r="O70" s="106">
        <v>0.88559424764319683</v>
      </c>
      <c r="P70" s="106">
        <v>0</v>
      </c>
      <c r="Q70" s="106">
        <v>0.88308406544221818</v>
      </c>
      <c r="R70" s="106">
        <v>0.88308406544221818</v>
      </c>
    </row>
    <row r="71" spans="5:18" x14ac:dyDescent="0.3">
      <c r="E71" s="21">
        <v>203027.03</v>
      </c>
      <c r="F71" s="19" t="s">
        <v>23</v>
      </c>
      <c r="G71" s="19" t="s">
        <v>103</v>
      </c>
      <c r="H71" s="19" t="s">
        <v>26</v>
      </c>
      <c r="I71" s="19" t="s">
        <v>99</v>
      </c>
      <c r="J71" s="106">
        <v>0</v>
      </c>
      <c r="K71" s="106">
        <v>6.3235233731617226</v>
      </c>
      <c r="L71" s="106">
        <v>6.3235233731617226</v>
      </c>
      <c r="M71" s="106">
        <v>0</v>
      </c>
      <c r="N71" s="106">
        <v>6.3109962667268746</v>
      </c>
      <c r="O71" s="106">
        <v>6.3109962667268746</v>
      </c>
      <c r="P71" s="106">
        <v>0</v>
      </c>
      <c r="Q71" s="106">
        <v>6.2931079950478939</v>
      </c>
      <c r="R71" s="106">
        <v>6.2931079950478939</v>
      </c>
    </row>
    <row r="72" spans="5:18" x14ac:dyDescent="0.3">
      <c r="E72" s="21">
        <v>203027.04</v>
      </c>
      <c r="F72" s="19" t="s">
        <v>23</v>
      </c>
      <c r="G72" s="19" t="s">
        <v>103</v>
      </c>
      <c r="H72" s="19" t="s">
        <v>27</v>
      </c>
      <c r="I72" s="19" t="s">
        <v>99</v>
      </c>
      <c r="J72" s="106">
        <v>0</v>
      </c>
      <c r="K72" s="106">
        <v>2.2959383017053234</v>
      </c>
      <c r="L72" s="106">
        <v>2.2959383017053234</v>
      </c>
      <c r="M72" s="106">
        <v>0</v>
      </c>
      <c r="N72" s="106">
        <v>2.291389972905689</v>
      </c>
      <c r="O72" s="106">
        <v>2.291389972905689</v>
      </c>
      <c r="P72" s="106">
        <v>0</v>
      </c>
      <c r="Q72" s="106">
        <v>2.2848951177947887</v>
      </c>
      <c r="R72" s="106">
        <v>2.2848951177947887</v>
      </c>
    </row>
    <row r="73" spans="5:18" x14ac:dyDescent="0.3">
      <c r="E73" s="21">
        <v>203027.05</v>
      </c>
      <c r="F73" s="19" t="s">
        <v>23</v>
      </c>
      <c r="G73" s="19" t="s">
        <v>103</v>
      </c>
      <c r="H73" s="19" t="s">
        <v>28</v>
      </c>
      <c r="I73" s="19" t="s">
        <v>99</v>
      </c>
      <c r="J73" s="106">
        <v>0</v>
      </c>
      <c r="K73" s="106">
        <v>2.1340887609863262</v>
      </c>
      <c r="L73" s="106">
        <v>2.1340887609863262</v>
      </c>
      <c r="M73" s="106">
        <v>0</v>
      </c>
      <c r="N73" s="106">
        <v>2.1298610614155846</v>
      </c>
      <c r="O73" s="106">
        <v>2.1298610614155846</v>
      </c>
      <c r="P73" s="106">
        <v>0</v>
      </c>
      <c r="Q73" s="106">
        <v>2.1238240536762589</v>
      </c>
      <c r="R73" s="106">
        <v>2.1238240536762589</v>
      </c>
    </row>
    <row r="74" spans="5:18" x14ac:dyDescent="0.3">
      <c r="E74" s="21">
        <v>203027.06</v>
      </c>
      <c r="F74" s="19" t="s">
        <v>23</v>
      </c>
      <c r="G74" s="19" t="s">
        <v>103</v>
      </c>
      <c r="H74" s="19" t="s">
        <v>29</v>
      </c>
      <c r="I74" s="19" t="s">
        <v>99</v>
      </c>
      <c r="J74" s="106">
        <v>0</v>
      </c>
      <c r="K74" s="106">
        <v>0.49018669193655068</v>
      </c>
      <c r="L74" s="106">
        <v>0.49018669193655068</v>
      </c>
      <c r="M74" s="106">
        <v>0</v>
      </c>
      <c r="N74" s="106">
        <v>0.48921561608208342</v>
      </c>
      <c r="O74" s="106">
        <v>0.48921561608208342</v>
      </c>
      <c r="P74" s="106">
        <v>0</v>
      </c>
      <c r="Q74" s="106">
        <v>0.48782895358376865</v>
      </c>
      <c r="R74" s="106">
        <v>0.48782895358376865</v>
      </c>
    </row>
    <row r="75" spans="5:18" x14ac:dyDescent="0.3">
      <c r="E75" s="21">
        <v>203027.07</v>
      </c>
      <c r="F75" s="19" t="s">
        <v>23</v>
      </c>
      <c r="G75" s="19" t="s">
        <v>103</v>
      </c>
      <c r="H75" s="19" t="s">
        <v>30</v>
      </c>
      <c r="I75" s="19" t="s">
        <v>99</v>
      </c>
      <c r="J75" s="106">
        <v>0</v>
      </c>
      <c r="K75" s="106">
        <v>7.1669447745324559</v>
      </c>
      <c r="L75" s="106">
        <v>7.1669447745324559</v>
      </c>
      <c r="M75" s="106">
        <v>0</v>
      </c>
      <c r="N75" s="106">
        <v>7.1527468227411646</v>
      </c>
      <c r="O75" s="106">
        <v>7.1527468227411646</v>
      </c>
      <c r="P75" s="106">
        <v>0</v>
      </c>
      <c r="Q75" s="106">
        <v>7.1324726420875102</v>
      </c>
      <c r="R75" s="106">
        <v>7.1324726420875102</v>
      </c>
    </row>
    <row r="76" spans="5:18" x14ac:dyDescent="0.3">
      <c r="E76" s="21">
        <v>203027.08</v>
      </c>
      <c r="F76" s="19" t="s">
        <v>23</v>
      </c>
      <c r="G76" s="19" t="s">
        <v>103</v>
      </c>
      <c r="H76" s="19" t="s">
        <v>31</v>
      </c>
      <c r="I76" s="19" t="s">
        <v>99</v>
      </c>
      <c r="J76" s="106">
        <v>0</v>
      </c>
      <c r="K76" s="106">
        <v>0.51817031384874723</v>
      </c>
      <c r="L76" s="106">
        <v>0.51817031384874723</v>
      </c>
      <c r="M76" s="106">
        <v>0</v>
      </c>
      <c r="N76" s="106">
        <v>0.51714380152485617</v>
      </c>
      <c r="O76" s="106">
        <v>0.51714380152485617</v>
      </c>
      <c r="P76" s="106">
        <v>0</v>
      </c>
      <c r="Q76" s="106">
        <v>0.51567797767901624</v>
      </c>
      <c r="R76" s="106">
        <v>0.51567797767901624</v>
      </c>
    </row>
    <row r="77" spans="5:18" x14ac:dyDescent="0.3">
      <c r="E77" s="21">
        <v>203027.09</v>
      </c>
      <c r="F77" s="19" t="s">
        <v>23</v>
      </c>
      <c r="G77" s="19" t="s">
        <v>103</v>
      </c>
      <c r="H77" s="19" t="s">
        <v>32</v>
      </c>
      <c r="I77" s="19" t="s">
        <v>99</v>
      </c>
      <c r="J77" s="106">
        <v>0</v>
      </c>
      <c r="K77" s="106" t="s">
        <v>123</v>
      </c>
      <c r="L77" s="106" t="s">
        <v>123</v>
      </c>
      <c r="M77" s="106">
        <v>0</v>
      </c>
      <c r="N77" s="106" t="s">
        <v>123</v>
      </c>
      <c r="O77" s="106" t="s">
        <v>123</v>
      </c>
      <c r="P77" s="106">
        <v>0</v>
      </c>
      <c r="Q77" s="106" t="s">
        <v>123</v>
      </c>
      <c r="R77" s="106" t="s">
        <v>123</v>
      </c>
    </row>
    <row r="78" spans="5:18" x14ac:dyDescent="0.3">
      <c r="E78" s="21">
        <v>203028.01</v>
      </c>
      <c r="F78" s="19" t="s">
        <v>23</v>
      </c>
      <c r="G78" s="19" t="s">
        <v>104</v>
      </c>
      <c r="H78" s="19" t="s">
        <v>24</v>
      </c>
      <c r="I78" s="19" t="s">
        <v>99</v>
      </c>
      <c r="J78" s="106">
        <v>0</v>
      </c>
      <c r="K78" s="106" t="s">
        <v>123</v>
      </c>
      <c r="L78" s="106" t="s">
        <v>123</v>
      </c>
      <c r="M78" s="106">
        <v>0</v>
      </c>
      <c r="N78" s="106" t="s">
        <v>123</v>
      </c>
      <c r="O78" s="106" t="s">
        <v>123</v>
      </c>
      <c r="P78" s="106">
        <v>0</v>
      </c>
      <c r="Q78" s="106" t="s">
        <v>123</v>
      </c>
      <c r="R78" s="106" t="s">
        <v>123</v>
      </c>
    </row>
    <row r="79" spans="5:18" x14ac:dyDescent="0.3">
      <c r="E79" s="21">
        <v>203028.02</v>
      </c>
      <c r="F79" s="19" t="s">
        <v>23</v>
      </c>
      <c r="G79" s="19" t="s">
        <v>104</v>
      </c>
      <c r="H79" s="19" t="s">
        <v>25</v>
      </c>
      <c r="I79" s="19" t="s">
        <v>99</v>
      </c>
      <c r="J79" s="106">
        <v>0</v>
      </c>
      <c r="K79" s="106">
        <v>0.56820065986887724</v>
      </c>
      <c r="L79" s="106">
        <v>0.56820065986887724</v>
      </c>
      <c r="M79" s="106">
        <v>0</v>
      </c>
      <c r="N79" s="106">
        <v>0.56707787482241945</v>
      </c>
      <c r="O79" s="106">
        <v>0.56707787482241945</v>
      </c>
      <c r="P79" s="106">
        <v>0</v>
      </c>
      <c r="Q79" s="106">
        <v>0.56549925678552604</v>
      </c>
      <c r="R79" s="106">
        <v>0.56549925678552604</v>
      </c>
    </row>
    <row r="80" spans="5:18" x14ac:dyDescent="0.3">
      <c r="E80" s="21">
        <v>203028.03</v>
      </c>
      <c r="F80" s="19" t="s">
        <v>23</v>
      </c>
      <c r="G80" s="19" t="s">
        <v>104</v>
      </c>
      <c r="H80" s="19" t="s">
        <v>26</v>
      </c>
      <c r="I80" s="19" t="s">
        <v>99</v>
      </c>
      <c r="J80" s="106">
        <v>0</v>
      </c>
      <c r="K80" s="106">
        <v>4.0491593669756769</v>
      </c>
      <c r="L80" s="106">
        <v>4.0491593669756769</v>
      </c>
      <c r="M80" s="106">
        <v>0</v>
      </c>
      <c r="N80" s="106">
        <v>4.0411580816744372</v>
      </c>
      <c r="O80" s="106">
        <v>4.0411580816744372</v>
      </c>
      <c r="P80" s="106">
        <v>0</v>
      </c>
      <c r="Q80" s="106">
        <v>4.0299084009499566</v>
      </c>
      <c r="R80" s="106">
        <v>4.0299084009499566</v>
      </c>
    </row>
    <row r="81" spans="5:18" x14ac:dyDescent="0.3">
      <c r="E81" s="21">
        <v>203028.04</v>
      </c>
      <c r="F81" s="19" t="s">
        <v>23</v>
      </c>
      <c r="G81" s="19" t="s">
        <v>104</v>
      </c>
      <c r="H81" s="19" t="s">
        <v>27</v>
      </c>
      <c r="I81" s="19" t="s">
        <v>99</v>
      </c>
      <c r="J81" s="106">
        <v>0</v>
      </c>
      <c r="K81" s="106">
        <v>1.4701645794186551</v>
      </c>
      <c r="L81" s="106">
        <v>1.4701645794186551</v>
      </c>
      <c r="M81" s="106">
        <v>0</v>
      </c>
      <c r="N81" s="106">
        <v>1.4672594810578332</v>
      </c>
      <c r="O81" s="106">
        <v>1.4672594810578332</v>
      </c>
      <c r="P81" s="106">
        <v>0</v>
      </c>
      <c r="Q81" s="106">
        <v>1.4631749586589899</v>
      </c>
      <c r="R81" s="106">
        <v>1.4631749586589899</v>
      </c>
    </row>
    <row r="82" spans="5:18" x14ac:dyDescent="0.3">
      <c r="E82" s="21">
        <v>203028.05</v>
      </c>
      <c r="F82" s="19" t="s">
        <v>23</v>
      </c>
      <c r="G82" s="19" t="s">
        <v>104</v>
      </c>
      <c r="H82" s="19" t="s">
        <v>28</v>
      </c>
      <c r="I82" s="19" t="s">
        <v>99</v>
      </c>
      <c r="J82" s="106">
        <v>0</v>
      </c>
      <c r="K82" s="106">
        <v>1.3665270113779497</v>
      </c>
      <c r="L82" s="106">
        <v>1.3665270113779497</v>
      </c>
      <c r="M82" s="106">
        <v>0</v>
      </c>
      <c r="N82" s="106">
        <v>1.3638267045984582</v>
      </c>
      <c r="O82" s="106">
        <v>1.3638267045984582</v>
      </c>
      <c r="P82" s="106">
        <v>0</v>
      </c>
      <c r="Q82" s="106">
        <v>1.3600301159275454</v>
      </c>
      <c r="R82" s="106">
        <v>1.3600301159275454</v>
      </c>
    </row>
    <row r="83" spans="5:18" x14ac:dyDescent="0.3">
      <c r="E83" s="21">
        <v>203028.06</v>
      </c>
      <c r="F83" s="19" t="s">
        <v>23</v>
      </c>
      <c r="G83" s="19" t="s">
        <v>104</v>
      </c>
      <c r="H83" s="19" t="s">
        <v>29</v>
      </c>
      <c r="I83" s="19" t="s">
        <v>99</v>
      </c>
      <c r="J83" s="106">
        <v>0</v>
      </c>
      <c r="K83" s="106" t="s">
        <v>123</v>
      </c>
      <c r="L83" s="106" t="s">
        <v>123</v>
      </c>
      <c r="M83" s="106">
        <v>0</v>
      </c>
      <c r="N83" s="106" t="s">
        <v>123</v>
      </c>
      <c r="O83" s="106" t="s">
        <v>123</v>
      </c>
      <c r="P83" s="106">
        <v>0</v>
      </c>
      <c r="Q83" s="106" t="s">
        <v>123</v>
      </c>
      <c r="R83" s="106" t="s">
        <v>123</v>
      </c>
    </row>
    <row r="84" spans="5:18" x14ac:dyDescent="0.3">
      <c r="E84" s="21">
        <v>203028.07</v>
      </c>
      <c r="F84" s="19" t="s">
        <v>23</v>
      </c>
      <c r="G84" s="19" t="s">
        <v>104</v>
      </c>
      <c r="H84" s="19" t="s">
        <v>30</v>
      </c>
      <c r="I84" s="19" t="s">
        <v>99</v>
      </c>
      <c r="J84" s="106">
        <v>0</v>
      </c>
      <c r="K84" s="106">
        <v>4.5892297464357465</v>
      </c>
      <c r="L84" s="106">
        <v>4.5892297464357465</v>
      </c>
      <c r="M84" s="106">
        <v>0</v>
      </c>
      <c r="N84" s="106">
        <v>4.5801612625391481</v>
      </c>
      <c r="O84" s="106">
        <v>4.5801612625391481</v>
      </c>
      <c r="P84" s="106">
        <v>0</v>
      </c>
      <c r="Q84" s="106">
        <v>4.5674111174498364</v>
      </c>
      <c r="R84" s="106">
        <v>4.5674111174498364</v>
      </c>
    </row>
    <row r="85" spans="5:18" x14ac:dyDescent="0.3">
      <c r="E85" s="21">
        <v>203028.08</v>
      </c>
      <c r="F85" s="19" t="s">
        <v>23</v>
      </c>
      <c r="G85" s="19" t="s">
        <v>104</v>
      </c>
      <c r="H85" s="19" t="s">
        <v>31</v>
      </c>
      <c r="I85" s="19" t="s">
        <v>99</v>
      </c>
      <c r="J85" s="106">
        <v>0</v>
      </c>
      <c r="K85" s="106" t="s">
        <v>123</v>
      </c>
      <c r="L85" s="106" t="s">
        <v>123</v>
      </c>
      <c r="M85" s="106">
        <v>0</v>
      </c>
      <c r="N85" s="106" t="s">
        <v>123</v>
      </c>
      <c r="O85" s="106" t="s">
        <v>123</v>
      </c>
      <c r="P85" s="106">
        <v>0</v>
      </c>
      <c r="Q85" s="106" t="s">
        <v>123</v>
      </c>
      <c r="R85" s="106" t="s">
        <v>123</v>
      </c>
    </row>
    <row r="86" spans="5:18" x14ac:dyDescent="0.3">
      <c r="E86" s="21">
        <v>203028.09</v>
      </c>
      <c r="F86" s="19" t="s">
        <v>23</v>
      </c>
      <c r="G86" s="19" t="s">
        <v>104</v>
      </c>
      <c r="H86" s="19" t="s">
        <v>32</v>
      </c>
      <c r="I86" s="19" t="s">
        <v>99</v>
      </c>
      <c r="J86" s="106">
        <v>0</v>
      </c>
      <c r="K86" s="106" t="s">
        <v>123</v>
      </c>
      <c r="L86" s="106" t="s">
        <v>123</v>
      </c>
      <c r="M86" s="106">
        <v>0</v>
      </c>
      <c r="N86" s="106" t="s">
        <v>123</v>
      </c>
      <c r="O86" s="106" t="s">
        <v>123</v>
      </c>
      <c r="P86" s="106">
        <v>0</v>
      </c>
      <c r="Q86" s="106" t="s">
        <v>123</v>
      </c>
      <c r="R86" s="106" t="s">
        <v>123</v>
      </c>
    </row>
    <row r="87" spans="5:18" x14ac:dyDescent="0.3">
      <c r="E87" s="21">
        <v>202022.01</v>
      </c>
      <c r="F87" s="19" t="s">
        <v>23</v>
      </c>
      <c r="G87" s="19" t="s">
        <v>22</v>
      </c>
      <c r="H87" s="19" t="s">
        <v>24</v>
      </c>
      <c r="I87" s="19" t="s">
        <v>94</v>
      </c>
      <c r="J87" s="106">
        <v>5.4804589144119564</v>
      </c>
      <c r="K87" s="106">
        <v>3.1526698484562417</v>
      </c>
      <c r="L87" s="106">
        <v>1.3119237352080382</v>
      </c>
      <c r="M87" s="106">
        <v>5.4696019462185532</v>
      </c>
      <c r="N87" s="106">
        <v>3.1464243064672344</v>
      </c>
      <c r="O87" s="106">
        <v>1.309337258377328</v>
      </c>
      <c r="P87" s="106">
        <v>5.4540985737786629</v>
      </c>
      <c r="Q87" s="106">
        <v>3.1375058900346069</v>
      </c>
      <c r="R87" s="106">
        <v>1.3057524097122761</v>
      </c>
    </row>
    <row r="88" spans="5:18" x14ac:dyDescent="0.3">
      <c r="E88" s="21">
        <v>202022.02</v>
      </c>
      <c r="F88" s="19" t="s">
        <v>23</v>
      </c>
      <c r="G88" s="19" t="s">
        <v>22</v>
      </c>
      <c r="H88" s="19" t="s">
        <v>25</v>
      </c>
      <c r="I88" s="19" t="s">
        <v>94</v>
      </c>
      <c r="J88" s="106">
        <v>5.290171110653473</v>
      </c>
      <c r="K88" s="106">
        <v>3.1470526586504843</v>
      </c>
      <c r="L88" s="106">
        <v>1.3110425259826897</v>
      </c>
      <c r="M88" s="106">
        <v>5.2796911088173148</v>
      </c>
      <c r="N88" s="106">
        <v>3.1408182444980337</v>
      </c>
      <c r="O88" s="106">
        <v>1.3084577864688554</v>
      </c>
      <c r="P88" s="106">
        <v>5.2647260312061066</v>
      </c>
      <c r="Q88" s="106">
        <v>3.1319157182284356</v>
      </c>
      <c r="R88" s="106">
        <v>1.3048753457194697</v>
      </c>
    </row>
    <row r="89" spans="5:18" x14ac:dyDescent="0.3">
      <c r="E89" s="21">
        <v>202022.03</v>
      </c>
      <c r="F89" s="19" t="s">
        <v>23</v>
      </c>
      <c r="G89" s="19" t="s">
        <v>22</v>
      </c>
      <c r="H89" s="19" t="s">
        <v>26</v>
      </c>
      <c r="I89" s="19" t="s">
        <v>94</v>
      </c>
      <c r="J89" s="106">
        <v>5.1965144762841931</v>
      </c>
      <c r="K89" s="106">
        <v>3.110182380757458</v>
      </c>
      <c r="L89" s="106">
        <v>1.3052094050854774</v>
      </c>
      <c r="M89" s="106">
        <v>5.1862200113011214</v>
      </c>
      <c r="N89" s="106">
        <v>3.1040210078303159</v>
      </c>
      <c r="O89" s="106">
        <v>1.3026361656548009</v>
      </c>
      <c r="P89" s="106">
        <v>5.1715198738540078</v>
      </c>
      <c r="Q89" s="106">
        <v>3.0952227818864873</v>
      </c>
      <c r="R89" s="106">
        <v>1.2990696639841135</v>
      </c>
    </row>
    <row r="90" spans="5:18" x14ac:dyDescent="0.3">
      <c r="E90" s="21">
        <v>202022.04</v>
      </c>
      <c r="F90" s="19" t="s">
        <v>23</v>
      </c>
      <c r="G90" s="19" t="s">
        <v>22</v>
      </c>
      <c r="H90" s="19" t="s">
        <v>27</v>
      </c>
      <c r="I90" s="19" t="s">
        <v>94</v>
      </c>
      <c r="J90" s="106">
        <v>5.5748837035840202</v>
      </c>
      <c r="K90" s="106">
        <v>3.1999988751034323</v>
      </c>
      <c r="L90" s="106">
        <v>1.3192715710550746</v>
      </c>
      <c r="M90" s="106">
        <v>5.563839676797766</v>
      </c>
      <c r="N90" s="106">
        <v>3.1936595727660739</v>
      </c>
      <c r="O90" s="106">
        <v>1.3166706078585304</v>
      </c>
      <c r="P90" s="106">
        <v>5.5480691912023978</v>
      </c>
      <c r="Q90" s="106">
        <v>3.1846072698216079</v>
      </c>
      <c r="R90" s="106">
        <v>1.3130656811364845</v>
      </c>
    </row>
    <row r="91" spans="5:18" x14ac:dyDescent="0.3">
      <c r="E91" s="21">
        <v>202022.05</v>
      </c>
      <c r="F91" s="19" t="s">
        <v>23</v>
      </c>
      <c r="G91" s="19" t="s">
        <v>22</v>
      </c>
      <c r="H91" s="19" t="s">
        <v>28</v>
      </c>
      <c r="I91" s="19" t="s">
        <v>94</v>
      </c>
      <c r="J91" s="106">
        <v>5.5261688537595361</v>
      </c>
      <c r="K91" s="106">
        <v>3.2084872717065265</v>
      </c>
      <c r="L91" s="106">
        <v>1.3205750090926645</v>
      </c>
      <c r="M91" s="106">
        <v>5.5152213326826285</v>
      </c>
      <c r="N91" s="106">
        <v>3.2021311535781241</v>
      </c>
      <c r="O91" s="106">
        <v>1.3179714761489669</v>
      </c>
      <c r="P91" s="106">
        <v>5.4995886538789875</v>
      </c>
      <c r="Q91" s="106">
        <v>3.1930548382697275</v>
      </c>
      <c r="R91" s="106">
        <v>1.3143629877655347</v>
      </c>
    </row>
    <row r="92" spans="5:18" x14ac:dyDescent="0.3">
      <c r="E92" s="21">
        <v>202022.06</v>
      </c>
      <c r="F92" s="19" t="s">
        <v>23</v>
      </c>
      <c r="G92" s="19" t="s">
        <v>22</v>
      </c>
      <c r="H92" s="19" t="s">
        <v>29</v>
      </c>
      <c r="I92" s="19" t="s">
        <v>94</v>
      </c>
      <c r="J92" s="106">
        <v>5.3052186372419339</v>
      </c>
      <c r="K92" s="106">
        <v>3.1686224181795239</v>
      </c>
      <c r="L92" s="106">
        <v>1.3144156916637619</v>
      </c>
      <c r="M92" s="106">
        <v>5.294708825763899</v>
      </c>
      <c r="N92" s="106">
        <v>3.1623452736286155</v>
      </c>
      <c r="O92" s="106">
        <v>1.3118243019044542</v>
      </c>
      <c r="P92" s="106">
        <v>5.2797011810223387</v>
      </c>
      <c r="Q92" s="106">
        <v>3.1533817298382871</v>
      </c>
      <c r="R92" s="106">
        <v>1.308232643935985</v>
      </c>
    </row>
    <row r="93" spans="5:18" x14ac:dyDescent="0.3">
      <c r="E93" s="21">
        <v>202022.07</v>
      </c>
      <c r="F93" s="19" t="s">
        <v>23</v>
      </c>
      <c r="G93" s="19" t="s">
        <v>22</v>
      </c>
      <c r="H93" s="19" t="s">
        <v>30</v>
      </c>
      <c r="I93" s="19" t="s">
        <v>94</v>
      </c>
      <c r="J93" s="106">
        <v>8.0096473344653685</v>
      </c>
      <c r="K93" s="106">
        <v>3.0269839209143647</v>
      </c>
      <c r="L93" s="106">
        <v>1.2917263772557877</v>
      </c>
      <c r="M93" s="106">
        <v>7.9937799613660143</v>
      </c>
      <c r="N93" s="106">
        <v>3.0209873668548339</v>
      </c>
      <c r="O93" s="106">
        <v>1.2891797198116655</v>
      </c>
      <c r="P93" s="106">
        <v>7.9711219052291753</v>
      </c>
      <c r="Q93" s="106">
        <v>3.012424496513431</v>
      </c>
      <c r="R93" s="106">
        <v>1.2856500606898387</v>
      </c>
    </row>
    <row r="94" spans="5:18" x14ac:dyDescent="0.3">
      <c r="E94" s="21">
        <v>202022.08</v>
      </c>
      <c r="F94" s="19" t="s">
        <v>23</v>
      </c>
      <c r="G94" s="19" t="s">
        <v>22</v>
      </c>
      <c r="H94" s="19" t="s">
        <v>31</v>
      </c>
      <c r="I94" s="19" t="s">
        <v>94</v>
      </c>
      <c r="J94" s="106">
        <v>5.6120054983646792</v>
      </c>
      <c r="K94" s="106">
        <v>3.1685125525174334</v>
      </c>
      <c r="L94" s="106">
        <v>1.3143985834432725</v>
      </c>
      <c r="M94" s="106">
        <v>5.6008879320899414</v>
      </c>
      <c r="N94" s="106">
        <v>3.1622356256139912</v>
      </c>
      <c r="O94" s="106">
        <v>1.3118072274130728</v>
      </c>
      <c r="P94" s="106">
        <v>5.5850124346663472</v>
      </c>
      <c r="Q94" s="106">
        <v>3.1532723926166657</v>
      </c>
      <c r="R94" s="106">
        <v>1.3082156161930383</v>
      </c>
    </row>
    <row r="95" spans="5:18" x14ac:dyDescent="0.3">
      <c r="E95" s="21">
        <v>202022.09</v>
      </c>
      <c r="F95" s="19" t="s">
        <v>23</v>
      </c>
      <c r="G95" s="19" t="s">
        <v>22</v>
      </c>
      <c r="H95" s="19" t="s">
        <v>32</v>
      </c>
      <c r="I95" s="19" t="s">
        <v>94</v>
      </c>
      <c r="J95" s="106">
        <v>5.6606023331006226</v>
      </c>
      <c r="K95" s="106">
        <v>3.2170626581935822</v>
      </c>
      <c r="L95" s="106">
        <v>1.321887416359077</v>
      </c>
      <c r="M95" s="106">
        <v>5.6493884949082824</v>
      </c>
      <c r="N95" s="106">
        <v>3.2106895519443324</v>
      </c>
      <c r="O95" s="106">
        <v>1.3192812959852604</v>
      </c>
      <c r="P95" s="106">
        <v>5.6333755245394332</v>
      </c>
      <c r="Q95" s="106">
        <v>3.2015889781910496</v>
      </c>
      <c r="R95" s="106">
        <v>1.3156692214319079</v>
      </c>
    </row>
    <row r="96" spans="5:18" x14ac:dyDescent="0.3">
      <c r="E96" s="21">
        <v>202023.01</v>
      </c>
      <c r="F96" s="19" t="s">
        <v>23</v>
      </c>
      <c r="G96" s="19" t="s">
        <v>106</v>
      </c>
      <c r="H96" s="19" t="s">
        <v>24</v>
      </c>
      <c r="I96" s="19" t="s">
        <v>94</v>
      </c>
      <c r="J96" s="106">
        <v>0</v>
      </c>
      <c r="K96" s="106">
        <v>2.261279745600226</v>
      </c>
      <c r="L96" s="106" t="s">
        <v>123</v>
      </c>
      <c r="M96" s="106">
        <v>0</v>
      </c>
      <c r="N96" s="106">
        <v>2.256811375069288</v>
      </c>
      <c r="O96" s="106" t="s">
        <v>123</v>
      </c>
      <c r="P96" s="106">
        <v>0</v>
      </c>
      <c r="Q96" s="106">
        <v>2.2505289166967652</v>
      </c>
      <c r="R96" s="106" t="s">
        <v>123</v>
      </c>
    </row>
    <row r="97" spans="5:18" x14ac:dyDescent="0.3">
      <c r="E97" s="21">
        <v>202023.02</v>
      </c>
      <c r="F97" s="19" t="s">
        <v>23</v>
      </c>
      <c r="G97" s="19" t="s">
        <v>106</v>
      </c>
      <c r="H97" s="19" t="s">
        <v>25</v>
      </c>
      <c r="I97" s="19" t="s">
        <v>94</v>
      </c>
      <c r="J97" s="106">
        <v>0</v>
      </c>
      <c r="K97" s="106">
        <v>2.2590945790024084</v>
      </c>
      <c r="L97" s="106" t="s">
        <v>123</v>
      </c>
      <c r="M97" s="106">
        <v>0</v>
      </c>
      <c r="N97" s="106">
        <v>2.2546305264396707</v>
      </c>
      <c r="O97" s="106" t="s">
        <v>123</v>
      </c>
      <c r="P97" s="106">
        <v>0</v>
      </c>
      <c r="Q97" s="106">
        <v>2.2483541390622168</v>
      </c>
      <c r="R97" s="106" t="s">
        <v>123</v>
      </c>
    </row>
    <row r="98" spans="5:18" x14ac:dyDescent="0.3">
      <c r="E98" s="21">
        <v>202023.03</v>
      </c>
      <c r="F98" s="19" t="s">
        <v>23</v>
      </c>
      <c r="G98" s="19" t="s">
        <v>106</v>
      </c>
      <c r="H98" s="19" t="s">
        <v>26</v>
      </c>
      <c r="I98" s="19" t="s">
        <v>94</v>
      </c>
      <c r="J98" s="106">
        <v>0</v>
      </c>
      <c r="K98" s="106">
        <v>2.2446624353641611</v>
      </c>
      <c r="L98" s="106" t="s">
        <v>123</v>
      </c>
      <c r="M98" s="106">
        <v>0</v>
      </c>
      <c r="N98" s="106">
        <v>2.2402269012390277</v>
      </c>
      <c r="O98" s="106" t="s">
        <v>123</v>
      </c>
      <c r="P98" s="106">
        <v>0</v>
      </c>
      <c r="Q98" s="106">
        <v>2.2339906103342959</v>
      </c>
      <c r="R98" s="106" t="s">
        <v>123</v>
      </c>
    </row>
    <row r="99" spans="5:18" x14ac:dyDescent="0.3">
      <c r="E99" s="21">
        <v>202023.04000000001</v>
      </c>
      <c r="F99" s="19" t="s">
        <v>23</v>
      </c>
      <c r="G99" s="19" t="s">
        <v>106</v>
      </c>
      <c r="H99" s="19" t="s">
        <v>27</v>
      </c>
      <c r="I99" s="19" t="s">
        <v>94</v>
      </c>
      <c r="J99" s="106">
        <v>0</v>
      </c>
      <c r="K99" s="106">
        <v>2.2795507164233357</v>
      </c>
      <c r="L99" s="106" t="s">
        <v>123</v>
      </c>
      <c r="M99" s="106">
        <v>0</v>
      </c>
      <c r="N99" s="106">
        <v>2.2750462417934885</v>
      </c>
      <c r="O99" s="106" t="s">
        <v>123</v>
      </c>
      <c r="P99" s="106">
        <v>0</v>
      </c>
      <c r="Q99" s="106">
        <v>2.2687130216282925</v>
      </c>
      <c r="R99" s="106" t="s">
        <v>123</v>
      </c>
    </row>
    <row r="100" spans="5:18" x14ac:dyDescent="0.3">
      <c r="E100" s="21">
        <v>202023.05</v>
      </c>
      <c r="F100" s="19" t="s">
        <v>23</v>
      </c>
      <c r="G100" s="19" t="s">
        <v>106</v>
      </c>
      <c r="H100" s="19" t="s">
        <v>28</v>
      </c>
      <c r="I100" s="19" t="s">
        <v>94</v>
      </c>
      <c r="J100" s="106">
        <v>0</v>
      </c>
      <c r="K100" s="106">
        <v>2.2828012286578421</v>
      </c>
      <c r="L100" s="106" t="s">
        <v>123</v>
      </c>
      <c r="M100" s="106">
        <v>0</v>
      </c>
      <c r="N100" s="106">
        <v>2.2782903308983009</v>
      </c>
      <c r="O100" s="106" t="s">
        <v>123</v>
      </c>
      <c r="P100" s="106">
        <v>0</v>
      </c>
      <c r="Q100" s="106">
        <v>2.2719480799142326</v>
      </c>
      <c r="R100" s="106" t="s">
        <v>123</v>
      </c>
    </row>
    <row r="101" spans="5:18" x14ac:dyDescent="0.3">
      <c r="E101" s="21">
        <v>202023.06</v>
      </c>
      <c r="F101" s="19" t="s">
        <v>23</v>
      </c>
      <c r="G101" s="19" t="s">
        <v>106</v>
      </c>
      <c r="H101" s="19" t="s">
        <v>29</v>
      </c>
      <c r="I101" s="19" t="s">
        <v>94</v>
      </c>
      <c r="J101" s="106">
        <v>0</v>
      </c>
      <c r="K101" s="106">
        <v>2.2674661097580384</v>
      </c>
      <c r="L101" s="106" t="s">
        <v>123</v>
      </c>
      <c r="M101" s="106">
        <v>0</v>
      </c>
      <c r="N101" s="106">
        <v>2.2629855147478652</v>
      </c>
      <c r="O101" s="106" t="s">
        <v>123</v>
      </c>
      <c r="P101" s="106">
        <v>0</v>
      </c>
      <c r="Q101" s="106">
        <v>2.2566858689506661</v>
      </c>
      <c r="R101" s="106" t="s">
        <v>123</v>
      </c>
    </row>
    <row r="102" spans="5:18" x14ac:dyDescent="0.3">
      <c r="E102" s="21">
        <v>202023.07</v>
      </c>
      <c r="F102" s="19" t="s">
        <v>23</v>
      </c>
      <c r="G102" s="19" t="s">
        <v>106</v>
      </c>
      <c r="H102" s="19" t="s">
        <v>30</v>
      </c>
      <c r="I102" s="19" t="s">
        <v>94</v>
      </c>
      <c r="J102" s="106">
        <v>0</v>
      </c>
      <c r="K102" s="106">
        <v>2.2115173187615524</v>
      </c>
      <c r="L102" s="106" t="s">
        <v>123</v>
      </c>
      <c r="M102" s="106">
        <v>0</v>
      </c>
      <c r="N102" s="106">
        <v>2.2071472805851435</v>
      </c>
      <c r="O102" s="106" t="s">
        <v>123</v>
      </c>
      <c r="P102" s="106">
        <v>0</v>
      </c>
      <c r="Q102" s="106">
        <v>2.2010030759495756</v>
      </c>
      <c r="R102" s="106" t="s">
        <v>123</v>
      </c>
    </row>
    <row r="103" spans="5:18" x14ac:dyDescent="0.3">
      <c r="E103" s="21">
        <v>202023.08</v>
      </c>
      <c r="F103" s="19" t="s">
        <v>23</v>
      </c>
      <c r="G103" s="19" t="s">
        <v>106</v>
      </c>
      <c r="H103" s="19" t="s">
        <v>31</v>
      </c>
      <c r="I103" s="19" t="s">
        <v>94</v>
      </c>
      <c r="J103" s="106">
        <v>0</v>
      </c>
      <c r="K103" s="106" t="s">
        <v>123</v>
      </c>
      <c r="L103" s="106" t="s">
        <v>123</v>
      </c>
      <c r="M103" s="106">
        <v>0</v>
      </c>
      <c r="N103" s="106" t="s">
        <v>123</v>
      </c>
      <c r="O103" s="106" t="s">
        <v>123</v>
      </c>
      <c r="P103" s="106">
        <v>0</v>
      </c>
      <c r="Q103" s="106" t="s">
        <v>123</v>
      </c>
      <c r="R103" s="106" t="s">
        <v>123</v>
      </c>
    </row>
    <row r="104" spans="5:18" x14ac:dyDescent="0.3">
      <c r="E104" s="21">
        <v>202023.09</v>
      </c>
      <c r="F104" s="19" t="s">
        <v>23</v>
      </c>
      <c r="G104" s="19" t="s">
        <v>106</v>
      </c>
      <c r="H104" s="19" t="s">
        <v>32</v>
      </c>
      <c r="I104" s="19" t="s">
        <v>94</v>
      </c>
      <c r="J104" s="106">
        <v>0</v>
      </c>
      <c r="K104" s="106">
        <v>2.2860769849099003</v>
      </c>
      <c r="L104" s="106" t="s">
        <v>123</v>
      </c>
      <c r="M104" s="106">
        <v>0</v>
      </c>
      <c r="N104" s="106">
        <v>2.2815596141375747</v>
      </c>
      <c r="O104" s="106" t="s">
        <v>123</v>
      </c>
      <c r="P104" s="106">
        <v>0</v>
      </c>
      <c r="Q104" s="106">
        <v>2.2752082621997949</v>
      </c>
      <c r="R104" s="106" t="s">
        <v>123</v>
      </c>
    </row>
    <row r="105" spans="5:18" x14ac:dyDescent="0.3">
      <c r="E105" s="21">
        <v>202024.01</v>
      </c>
      <c r="F105" s="19" t="s">
        <v>23</v>
      </c>
      <c r="G105" s="19" t="s">
        <v>33</v>
      </c>
      <c r="H105" s="19" t="s">
        <v>24</v>
      </c>
      <c r="I105" s="19" t="s">
        <v>94</v>
      </c>
      <c r="J105" s="106">
        <v>5.6949770968583859</v>
      </c>
      <c r="K105" s="106">
        <v>3.2786893637684651</v>
      </c>
      <c r="L105" s="106">
        <v>0.79909271858656528</v>
      </c>
      <c r="M105" s="106">
        <v>5.6836951611357849</v>
      </c>
      <c r="N105" s="106">
        <v>3.2721941730017079</v>
      </c>
      <c r="O105" s="106">
        <v>0.79751729560522477</v>
      </c>
      <c r="P105" s="106">
        <v>5.6675849498655086</v>
      </c>
      <c r="Q105" s="106">
        <v>3.262919266809539</v>
      </c>
      <c r="R105" s="106">
        <v>0.79533376436129644</v>
      </c>
    </row>
    <row r="106" spans="5:18" x14ac:dyDescent="0.3">
      <c r="E106" s="21">
        <v>202024.02</v>
      </c>
      <c r="F106" s="19" t="s">
        <v>23</v>
      </c>
      <c r="G106" s="19" t="s">
        <v>33</v>
      </c>
      <c r="H106" s="19" t="s">
        <v>25</v>
      </c>
      <c r="I106" s="19" t="s">
        <v>94</v>
      </c>
      <c r="J106" s="106" t="s">
        <v>123</v>
      </c>
      <c r="K106" s="106" t="s">
        <v>123</v>
      </c>
      <c r="L106" s="106">
        <v>0.79887914567621832</v>
      </c>
      <c r="M106" s="106" t="s">
        <v>123</v>
      </c>
      <c r="N106" s="106" t="s">
        <v>123</v>
      </c>
      <c r="O106" s="106">
        <v>0.79730414375699388</v>
      </c>
      <c r="P106" s="106" t="s">
        <v>123</v>
      </c>
      <c r="Q106" s="106" t="s">
        <v>123</v>
      </c>
      <c r="R106" s="106">
        <v>0.79512119610382004</v>
      </c>
    </row>
    <row r="107" spans="5:18" x14ac:dyDescent="0.3">
      <c r="E107" s="21">
        <v>202024.03</v>
      </c>
      <c r="F107" s="19" t="s">
        <v>23</v>
      </c>
      <c r="G107" s="19" t="s">
        <v>33</v>
      </c>
      <c r="H107" s="19" t="s">
        <v>26</v>
      </c>
      <c r="I107" s="19" t="s">
        <v>94</v>
      </c>
      <c r="J107" s="106" t="s">
        <v>123</v>
      </c>
      <c r="K107" s="106" t="s">
        <v>123</v>
      </c>
      <c r="L107" s="106" t="s">
        <v>123</v>
      </c>
      <c r="M107" s="106" t="s">
        <v>123</v>
      </c>
      <c r="N107" s="106" t="s">
        <v>123</v>
      </c>
      <c r="O107" s="106" t="s">
        <v>123</v>
      </c>
      <c r="P107" s="106" t="s">
        <v>123</v>
      </c>
      <c r="Q107" s="106" t="s">
        <v>123</v>
      </c>
      <c r="R107" s="106" t="s">
        <v>123</v>
      </c>
    </row>
    <row r="108" spans="5:18" x14ac:dyDescent="0.3">
      <c r="E108" s="21">
        <v>202024.04</v>
      </c>
      <c r="F108" s="19" t="s">
        <v>23</v>
      </c>
      <c r="G108" s="19" t="s">
        <v>33</v>
      </c>
      <c r="H108" s="19" t="s">
        <v>27</v>
      </c>
      <c r="I108" s="19" t="s">
        <v>94</v>
      </c>
      <c r="J108" s="106">
        <v>5.6869045789113146</v>
      </c>
      <c r="K108" s="106">
        <v>3.2778395120317834</v>
      </c>
      <c r="L108" s="106">
        <v>0.79904702638095793</v>
      </c>
      <c r="M108" s="106">
        <v>5.6756386351105501</v>
      </c>
      <c r="N108" s="106">
        <v>3.2713460048490863</v>
      </c>
      <c r="O108" s="106">
        <v>0.79747169348246927</v>
      </c>
      <c r="P108" s="106">
        <v>5.6595512597476718</v>
      </c>
      <c r="Q108" s="106">
        <v>3.262073502756317</v>
      </c>
      <c r="R108" s="106">
        <v>0.79528828709308685</v>
      </c>
    </row>
    <row r="109" spans="5:18" x14ac:dyDescent="0.3">
      <c r="E109" s="21">
        <v>202024.05</v>
      </c>
      <c r="F109" s="19" t="s">
        <v>23</v>
      </c>
      <c r="G109" s="19" t="s">
        <v>33</v>
      </c>
      <c r="H109" s="19" t="s">
        <v>28</v>
      </c>
      <c r="I109" s="19" t="s">
        <v>94</v>
      </c>
      <c r="J109" s="106" t="s">
        <v>123</v>
      </c>
      <c r="K109" s="106" t="s">
        <v>123</v>
      </c>
      <c r="L109" s="106" t="s">
        <v>123</v>
      </c>
      <c r="M109" s="106" t="s">
        <v>123</v>
      </c>
      <c r="N109" s="106" t="s">
        <v>123</v>
      </c>
      <c r="O109" s="106" t="s">
        <v>123</v>
      </c>
      <c r="P109" s="106" t="s">
        <v>123</v>
      </c>
      <c r="Q109" s="106" t="s">
        <v>123</v>
      </c>
      <c r="R109" s="106" t="s">
        <v>123</v>
      </c>
    </row>
    <row r="110" spans="5:18" x14ac:dyDescent="0.3">
      <c r="E110" s="21">
        <v>202024.06</v>
      </c>
      <c r="F110" s="19" t="s">
        <v>23</v>
      </c>
      <c r="G110" s="19" t="s">
        <v>33</v>
      </c>
      <c r="H110" s="19" t="s">
        <v>29</v>
      </c>
      <c r="I110" s="19" t="s">
        <v>94</v>
      </c>
      <c r="J110" s="106" t="s">
        <v>123</v>
      </c>
      <c r="K110" s="106" t="s">
        <v>123</v>
      </c>
      <c r="L110" s="106" t="s">
        <v>123</v>
      </c>
      <c r="M110" s="106" t="s">
        <v>123</v>
      </c>
      <c r="N110" s="106" t="s">
        <v>123</v>
      </c>
      <c r="O110" s="106" t="s">
        <v>123</v>
      </c>
      <c r="P110" s="106" t="s">
        <v>123</v>
      </c>
      <c r="Q110" s="106" t="s">
        <v>123</v>
      </c>
      <c r="R110" s="106" t="s">
        <v>123</v>
      </c>
    </row>
    <row r="111" spans="5:18" x14ac:dyDescent="0.3">
      <c r="E111" s="21">
        <v>202024.07</v>
      </c>
      <c r="F111" s="19" t="s">
        <v>23</v>
      </c>
      <c r="G111" s="19" t="s">
        <v>33</v>
      </c>
      <c r="H111" s="19" t="s">
        <v>30</v>
      </c>
      <c r="I111" s="19" t="s">
        <v>94</v>
      </c>
      <c r="J111" s="106">
        <v>5.6562452692311194</v>
      </c>
      <c r="K111" s="106">
        <v>3.2665224849173669</v>
      </c>
      <c r="L111" s="106">
        <v>0.79843680235095627</v>
      </c>
      <c r="M111" s="106">
        <v>5.6450400625246786</v>
      </c>
      <c r="N111" s="106">
        <v>3.2600513971351881</v>
      </c>
      <c r="O111" s="106">
        <v>0.79686267251806686</v>
      </c>
      <c r="P111" s="106">
        <v>5.6290394176170668</v>
      </c>
      <c r="Q111" s="106">
        <v>3.2508109091655077</v>
      </c>
      <c r="R111" s="106">
        <v>0.79468093357378089</v>
      </c>
    </row>
    <row r="112" spans="5:18" x14ac:dyDescent="0.3">
      <c r="E112" s="21">
        <v>202024.08</v>
      </c>
      <c r="F112" s="19" t="s">
        <v>23</v>
      </c>
      <c r="G112" s="19" t="s">
        <v>33</v>
      </c>
      <c r="H112" s="19" t="s">
        <v>31</v>
      </c>
      <c r="I112" s="19" t="s">
        <v>94</v>
      </c>
      <c r="J112" s="106" t="s">
        <v>123</v>
      </c>
      <c r="K112" s="106">
        <v>3.2785924038435152</v>
      </c>
      <c r="L112" s="106">
        <v>0.79908750647761284</v>
      </c>
      <c r="M112" s="106" t="s">
        <v>123</v>
      </c>
      <c r="N112" s="106">
        <v>3.2720974051575369</v>
      </c>
      <c r="O112" s="106">
        <v>0.79751209377202148</v>
      </c>
      <c r="P112" s="106" t="s">
        <v>123</v>
      </c>
      <c r="Q112" s="106">
        <v>3.262822773250031</v>
      </c>
      <c r="R112" s="106">
        <v>0.7953285767702486</v>
      </c>
    </row>
    <row r="113" spans="5:18" x14ac:dyDescent="0.3">
      <c r="E113" s="21">
        <v>202024.09</v>
      </c>
      <c r="F113" s="19" t="s">
        <v>23</v>
      </c>
      <c r="G113" s="19" t="s">
        <v>33</v>
      </c>
      <c r="H113" s="19" t="s">
        <v>32</v>
      </c>
      <c r="I113" s="19" t="s">
        <v>94</v>
      </c>
      <c r="J113" s="106">
        <v>5.6603821394043479</v>
      </c>
      <c r="K113" s="106">
        <v>3.2703397083269801</v>
      </c>
      <c r="L113" s="106">
        <v>0.79864299809408046</v>
      </c>
      <c r="M113" s="106">
        <v>5.6491687374229151</v>
      </c>
      <c r="N113" s="106">
        <v>3.2638610585004919</v>
      </c>
      <c r="O113" s="106">
        <v>0.79706846174326773</v>
      </c>
      <c r="P113" s="106">
        <v>5.6331563899480486</v>
      </c>
      <c r="Q113" s="106">
        <v>3.2546097721949185</v>
      </c>
      <c r="R113" s="106">
        <v>0.7948861593664327</v>
      </c>
    </row>
    <row r="114" spans="5:18" x14ac:dyDescent="0.3">
      <c r="E114" s="21">
        <v>202025.01</v>
      </c>
      <c r="F114" s="19" t="s">
        <v>23</v>
      </c>
      <c r="G114" s="19" t="s">
        <v>107</v>
      </c>
      <c r="H114" s="19" t="s">
        <v>24</v>
      </c>
      <c r="I114" s="19" t="s">
        <v>94</v>
      </c>
      <c r="J114" s="106">
        <v>0</v>
      </c>
      <c r="K114" s="106">
        <v>2.7926114642992697</v>
      </c>
      <c r="L114" s="106">
        <v>1.5202152058272136</v>
      </c>
      <c r="M114" s="106">
        <v>0</v>
      </c>
      <c r="N114" s="106">
        <v>2.7870931630825746</v>
      </c>
      <c r="O114" s="106">
        <v>1.517211205619093</v>
      </c>
      <c r="P114" s="106">
        <v>0</v>
      </c>
      <c r="Q114" s="106">
        <v>2.7793345187533061</v>
      </c>
      <c r="R114" s="106">
        <v>1.512987628785458</v>
      </c>
    </row>
    <row r="115" spans="5:18" x14ac:dyDescent="0.3">
      <c r="E115" s="21">
        <v>202025.02</v>
      </c>
      <c r="F115" s="19" t="s">
        <v>23</v>
      </c>
      <c r="G115" s="19" t="s">
        <v>107</v>
      </c>
      <c r="H115" s="19" t="s">
        <v>25</v>
      </c>
      <c r="I115" s="19" t="s">
        <v>94</v>
      </c>
      <c r="J115" s="106">
        <v>0</v>
      </c>
      <c r="K115" s="106" t="s">
        <v>123</v>
      </c>
      <c r="L115" s="106" t="s">
        <v>123</v>
      </c>
      <c r="M115" s="106">
        <v>0</v>
      </c>
      <c r="N115" s="106" t="s">
        <v>123</v>
      </c>
      <c r="O115" s="106" t="s">
        <v>123</v>
      </c>
      <c r="P115" s="106">
        <v>0</v>
      </c>
      <c r="Q115" s="106" t="s">
        <v>123</v>
      </c>
      <c r="R115" s="106" t="s">
        <v>123</v>
      </c>
    </row>
    <row r="116" spans="5:18" x14ac:dyDescent="0.3">
      <c r="E116" s="21">
        <v>202025.03</v>
      </c>
      <c r="F116" s="19" t="s">
        <v>23</v>
      </c>
      <c r="G116" s="19" t="s">
        <v>107</v>
      </c>
      <c r="H116" s="19" t="s">
        <v>26</v>
      </c>
      <c r="I116" s="19" t="s">
        <v>94</v>
      </c>
      <c r="J116" s="106">
        <v>0</v>
      </c>
      <c r="K116" s="106" t="s">
        <v>123</v>
      </c>
      <c r="L116" s="106" t="s">
        <v>123</v>
      </c>
      <c r="M116" s="106">
        <v>0</v>
      </c>
      <c r="N116" s="106" t="s">
        <v>123</v>
      </c>
      <c r="O116" s="106" t="s">
        <v>123</v>
      </c>
      <c r="P116" s="106">
        <v>0</v>
      </c>
      <c r="Q116" s="106" t="s">
        <v>123</v>
      </c>
      <c r="R116" s="106" t="s">
        <v>123</v>
      </c>
    </row>
    <row r="117" spans="5:18" x14ac:dyDescent="0.3">
      <c r="E117" s="21">
        <v>202025.04</v>
      </c>
      <c r="F117" s="19" t="s">
        <v>23</v>
      </c>
      <c r="G117" s="19" t="s">
        <v>107</v>
      </c>
      <c r="H117" s="19" t="s">
        <v>27</v>
      </c>
      <c r="I117" s="19" t="s">
        <v>94</v>
      </c>
      <c r="J117" s="106">
        <v>0</v>
      </c>
      <c r="K117" s="106">
        <v>2.7921455963886634</v>
      </c>
      <c r="L117" s="106">
        <v>1.5200771404068043</v>
      </c>
      <c r="M117" s="106">
        <v>0</v>
      </c>
      <c r="N117" s="106">
        <v>2.7866282157438031</v>
      </c>
      <c r="O117" s="106">
        <v>1.5170734130209462</v>
      </c>
      <c r="P117" s="106">
        <v>0</v>
      </c>
      <c r="Q117" s="106">
        <v>2.7788708657239898</v>
      </c>
      <c r="R117" s="106">
        <v>1.5128502197711016</v>
      </c>
    </row>
    <row r="118" spans="5:18" x14ac:dyDescent="0.3">
      <c r="E118" s="21">
        <v>202025.05</v>
      </c>
      <c r="F118" s="19" t="s">
        <v>23</v>
      </c>
      <c r="G118" s="19" t="s">
        <v>107</v>
      </c>
      <c r="H118" s="19" t="s">
        <v>28</v>
      </c>
      <c r="I118" s="19" t="s">
        <v>94</v>
      </c>
      <c r="J118" s="106">
        <v>0</v>
      </c>
      <c r="K118" s="106" t="s">
        <v>123</v>
      </c>
      <c r="L118" s="106">
        <v>1.5203022444773846</v>
      </c>
      <c r="M118" s="106">
        <v>0</v>
      </c>
      <c r="N118" s="106" t="s">
        <v>123</v>
      </c>
      <c r="O118" s="106">
        <v>1.5172980722777447</v>
      </c>
      <c r="P118" s="106">
        <v>0</v>
      </c>
      <c r="Q118" s="106" t="s">
        <v>123</v>
      </c>
      <c r="R118" s="106">
        <v>1.5130742536267503</v>
      </c>
    </row>
    <row r="119" spans="5:18" x14ac:dyDescent="0.3">
      <c r="E119" s="21">
        <v>202025.06</v>
      </c>
      <c r="F119" s="19" t="s">
        <v>23</v>
      </c>
      <c r="G119" s="19" t="s">
        <v>107</v>
      </c>
      <c r="H119" s="19" t="s">
        <v>29</v>
      </c>
      <c r="I119" s="19" t="s">
        <v>94</v>
      </c>
      <c r="J119" s="106">
        <v>0</v>
      </c>
      <c r="K119" s="106" t="s">
        <v>123</v>
      </c>
      <c r="L119" s="106" t="s">
        <v>123</v>
      </c>
      <c r="M119" s="106">
        <v>0</v>
      </c>
      <c r="N119" s="106" t="s">
        <v>123</v>
      </c>
      <c r="O119" s="106" t="s">
        <v>123</v>
      </c>
      <c r="P119" s="106">
        <v>0</v>
      </c>
      <c r="Q119" s="106" t="s">
        <v>123</v>
      </c>
      <c r="R119" s="106" t="s">
        <v>123</v>
      </c>
    </row>
    <row r="120" spans="5:18" x14ac:dyDescent="0.3">
      <c r="E120" s="21">
        <v>202025.07</v>
      </c>
      <c r="F120" s="19" t="s">
        <v>23</v>
      </c>
      <c r="G120" s="19" t="s">
        <v>107</v>
      </c>
      <c r="H120" s="19" t="s">
        <v>30</v>
      </c>
      <c r="I120" s="19" t="s">
        <v>94</v>
      </c>
      <c r="J120" s="106">
        <v>0</v>
      </c>
      <c r="K120" s="106">
        <v>2.7859336642691273</v>
      </c>
      <c r="L120" s="106">
        <v>1.5182341534818951</v>
      </c>
      <c r="M120" s="106">
        <v>0</v>
      </c>
      <c r="N120" s="106">
        <v>2.7804285586267197</v>
      </c>
      <c r="O120" s="106">
        <v>1.5152340679048315</v>
      </c>
      <c r="P120" s="106">
        <v>0</v>
      </c>
      <c r="Q120" s="106">
        <v>2.772688467066426</v>
      </c>
      <c r="R120" s="106">
        <v>1.5110159949806155</v>
      </c>
    </row>
    <row r="121" spans="5:18" x14ac:dyDescent="0.3">
      <c r="E121" s="21">
        <v>202025.08</v>
      </c>
      <c r="F121" s="19" t="s">
        <v>23</v>
      </c>
      <c r="G121" s="19" t="s">
        <v>107</v>
      </c>
      <c r="H121" s="19" t="s">
        <v>31</v>
      </c>
      <c r="I121" s="19" t="s">
        <v>94</v>
      </c>
      <c r="J121" s="106">
        <v>0</v>
      </c>
      <c r="K121" s="106" t="s">
        <v>123</v>
      </c>
      <c r="L121" s="106" t="s">
        <v>123</v>
      </c>
      <c r="M121" s="106">
        <v>0</v>
      </c>
      <c r="N121" s="106" t="s">
        <v>123</v>
      </c>
      <c r="O121" s="106" t="s">
        <v>123</v>
      </c>
      <c r="P121" s="106">
        <v>0</v>
      </c>
      <c r="Q121" s="106" t="s">
        <v>123</v>
      </c>
      <c r="R121" s="106" t="s">
        <v>123</v>
      </c>
    </row>
    <row r="122" spans="5:18" x14ac:dyDescent="0.3">
      <c r="E122" s="21">
        <v>202025.09</v>
      </c>
      <c r="F122" s="19" t="s">
        <v>23</v>
      </c>
      <c r="G122" s="19" t="s">
        <v>107</v>
      </c>
      <c r="H122" s="19" t="s">
        <v>32</v>
      </c>
      <c r="I122" s="19" t="s">
        <v>94</v>
      </c>
      <c r="J122" s="106">
        <v>0</v>
      </c>
      <c r="K122" s="106" t="s">
        <v>123</v>
      </c>
      <c r="L122" s="106" t="s">
        <v>123</v>
      </c>
      <c r="M122" s="106">
        <v>0</v>
      </c>
      <c r="N122" s="106" t="s">
        <v>123</v>
      </c>
      <c r="O122" s="106" t="s">
        <v>123</v>
      </c>
      <c r="P122" s="106">
        <v>0</v>
      </c>
      <c r="Q122" s="106" t="s">
        <v>123</v>
      </c>
      <c r="R122" s="106" t="s">
        <v>123</v>
      </c>
    </row>
    <row r="123" spans="5:18" x14ac:dyDescent="0.3">
      <c r="E123" s="21">
        <v>106017.14</v>
      </c>
      <c r="F123" s="19" t="s">
        <v>42</v>
      </c>
      <c r="G123" s="19" t="s">
        <v>108</v>
      </c>
      <c r="H123" s="19" t="s">
        <v>83</v>
      </c>
      <c r="I123" s="19" t="s">
        <v>101</v>
      </c>
      <c r="J123" s="106">
        <v>0.82280662487055811</v>
      </c>
      <c r="K123" s="106">
        <v>0.83887863629492676</v>
      </c>
      <c r="L123" s="106">
        <v>0.83887863629492676</v>
      </c>
      <c r="M123" s="106">
        <v>0.82117661805998798</v>
      </c>
      <c r="N123" s="106">
        <v>0.83721679030454288</v>
      </c>
      <c r="O123" s="106">
        <v>0.83721679030454288</v>
      </c>
      <c r="P123" s="106">
        <v>0.8188490251064432</v>
      </c>
      <c r="Q123" s="106">
        <v>0.83484373211115925</v>
      </c>
      <c r="R123" s="106">
        <v>0.83484373211115925</v>
      </c>
    </row>
    <row r="124" spans="5:18" x14ac:dyDescent="0.3">
      <c r="E124" s="21">
        <v>106038.14</v>
      </c>
      <c r="F124" s="19" t="s">
        <v>42</v>
      </c>
      <c r="G124" s="19" t="s">
        <v>109</v>
      </c>
      <c r="H124" s="19" t="s">
        <v>83</v>
      </c>
      <c r="I124" s="19" t="s">
        <v>101</v>
      </c>
      <c r="J124" s="106">
        <v>0.84526275450455179</v>
      </c>
      <c r="K124" s="106">
        <v>0.85151961505142792</v>
      </c>
      <c r="L124" s="106">
        <v>0.85151961505142792</v>
      </c>
      <c r="M124" s="106">
        <v>0.84358826136738208</v>
      </c>
      <c r="N124" s="106">
        <v>0.84983272686906042</v>
      </c>
      <c r="O124" s="106">
        <v>0.84983272686906042</v>
      </c>
      <c r="P124" s="106">
        <v>0.84119714348887908</v>
      </c>
      <c r="Q124" s="106">
        <v>0.8474239092977256</v>
      </c>
      <c r="R124" s="106">
        <v>0.8474239092977256</v>
      </c>
    </row>
    <row r="125" spans="5:18" x14ac:dyDescent="0.3">
      <c r="E125" s="21">
        <v>206034.01</v>
      </c>
      <c r="F125" s="19" t="s">
        <v>23</v>
      </c>
      <c r="G125" s="19" t="s">
        <v>108</v>
      </c>
      <c r="H125" s="19" t="s">
        <v>24</v>
      </c>
      <c r="I125" s="19" t="s">
        <v>102</v>
      </c>
      <c r="J125" s="106" t="s">
        <v>123</v>
      </c>
      <c r="K125" s="106" t="s">
        <v>123</v>
      </c>
      <c r="L125" s="106" t="s">
        <v>123</v>
      </c>
      <c r="M125" s="106" t="s">
        <v>123</v>
      </c>
      <c r="N125" s="106" t="s">
        <v>123</v>
      </c>
      <c r="O125" s="106" t="s">
        <v>123</v>
      </c>
      <c r="P125" s="106" t="s">
        <v>123</v>
      </c>
      <c r="Q125" s="106" t="s">
        <v>123</v>
      </c>
      <c r="R125" s="106" t="s">
        <v>123</v>
      </c>
    </row>
    <row r="126" spans="5:18" x14ac:dyDescent="0.3">
      <c r="E126" s="21">
        <v>206034.02</v>
      </c>
      <c r="F126" s="19" t="s">
        <v>23</v>
      </c>
      <c r="G126" s="19" t="s">
        <v>108</v>
      </c>
      <c r="H126" s="19" t="s">
        <v>25</v>
      </c>
      <c r="I126" s="19" t="s">
        <v>102</v>
      </c>
      <c r="J126" s="106" t="s">
        <v>123</v>
      </c>
      <c r="K126" s="106" t="s">
        <v>123</v>
      </c>
      <c r="L126" s="106" t="s">
        <v>123</v>
      </c>
      <c r="M126" s="106" t="s">
        <v>123</v>
      </c>
      <c r="N126" s="106" t="s">
        <v>123</v>
      </c>
      <c r="O126" s="106" t="s">
        <v>123</v>
      </c>
      <c r="P126" s="106" t="s">
        <v>123</v>
      </c>
      <c r="Q126" s="106" t="s">
        <v>123</v>
      </c>
      <c r="R126" s="106" t="s">
        <v>123</v>
      </c>
    </row>
    <row r="127" spans="5:18" x14ac:dyDescent="0.3">
      <c r="E127" s="21">
        <v>206034.03</v>
      </c>
      <c r="F127" s="19" t="s">
        <v>23</v>
      </c>
      <c r="G127" s="19" t="s">
        <v>108</v>
      </c>
      <c r="H127" s="19" t="s">
        <v>26</v>
      </c>
      <c r="I127" s="19" t="s">
        <v>102</v>
      </c>
      <c r="J127" s="106" t="s">
        <v>123</v>
      </c>
      <c r="K127" s="106" t="s">
        <v>123</v>
      </c>
      <c r="L127" s="106" t="s">
        <v>123</v>
      </c>
      <c r="M127" s="106" t="s">
        <v>123</v>
      </c>
      <c r="N127" s="106" t="s">
        <v>123</v>
      </c>
      <c r="O127" s="106" t="s">
        <v>123</v>
      </c>
      <c r="P127" s="106" t="s">
        <v>123</v>
      </c>
      <c r="Q127" s="106" t="s">
        <v>123</v>
      </c>
      <c r="R127" s="106" t="s">
        <v>123</v>
      </c>
    </row>
    <row r="128" spans="5:18" x14ac:dyDescent="0.3">
      <c r="E128" s="21">
        <v>206034.04</v>
      </c>
      <c r="F128" s="19" t="s">
        <v>23</v>
      </c>
      <c r="G128" s="19" t="s">
        <v>108</v>
      </c>
      <c r="H128" s="19" t="s">
        <v>27</v>
      </c>
      <c r="I128" s="19" t="s">
        <v>102</v>
      </c>
      <c r="J128" s="106" t="s">
        <v>123</v>
      </c>
      <c r="K128" s="106" t="s">
        <v>123</v>
      </c>
      <c r="L128" s="106" t="s">
        <v>123</v>
      </c>
      <c r="M128" s="106" t="s">
        <v>123</v>
      </c>
      <c r="N128" s="106" t="s">
        <v>123</v>
      </c>
      <c r="O128" s="106" t="s">
        <v>123</v>
      </c>
      <c r="P128" s="106" t="s">
        <v>123</v>
      </c>
      <c r="Q128" s="106" t="s">
        <v>123</v>
      </c>
      <c r="R128" s="106" t="s">
        <v>123</v>
      </c>
    </row>
    <row r="129" spans="5:18" x14ac:dyDescent="0.3">
      <c r="E129" s="21">
        <v>206034.05</v>
      </c>
      <c r="F129" s="19" t="s">
        <v>23</v>
      </c>
      <c r="G129" s="19" t="s">
        <v>108</v>
      </c>
      <c r="H129" s="19" t="s">
        <v>28</v>
      </c>
      <c r="I129" s="19" t="s">
        <v>102</v>
      </c>
      <c r="J129" s="106" t="s">
        <v>123</v>
      </c>
      <c r="K129" s="106" t="s">
        <v>123</v>
      </c>
      <c r="L129" s="106" t="s">
        <v>123</v>
      </c>
      <c r="M129" s="106" t="s">
        <v>123</v>
      </c>
      <c r="N129" s="106" t="s">
        <v>123</v>
      </c>
      <c r="O129" s="106" t="s">
        <v>123</v>
      </c>
      <c r="P129" s="106" t="s">
        <v>123</v>
      </c>
      <c r="Q129" s="106" t="s">
        <v>123</v>
      </c>
      <c r="R129" s="106" t="s">
        <v>123</v>
      </c>
    </row>
    <row r="130" spans="5:18" x14ac:dyDescent="0.3">
      <c r="E130" s="21">
        <v>206034.06</v>
      </c>
      <c r="F130" s="19" t="s">
        <v>23</v>
      </c>
      <c r="G130" s="19" t="s">
        <v>108</v>
      </c>
      <c r="H130" s="19" t="s">
        <v>29</v>
      </c>
      <c r="I130" s="19" t="s">
        <v>102</v>
      </c>
      <c r="J130" s="106" t="s">
        <v>123</v>
      </c>
      <c r="K130" s="106" t="s">
        <v>123</v>
      </c>
      <c r="L130" s="106" t="s">
        <v>123</v>
      </c>
      <c r="M130" s="106" t="s">
        <v>123</v>
      </c>
      <c r="N130" s="106" t="s">
        <v>123</v>
      </c>
      <c r="O130" s="106" t="s">
        <v>123</v>
      </c>
      <c r="P130" s="106" t="s">
        <v>123</v>
      </c>
      <c r="Q130" s="106" t="s">
        <v>123</v>
      </c>
      <c r="R130" s="106" t="s">
        <v>123</v>
      </c>
    </row>
    <row r="131" spans="5:18" x14ac:dyDescent="0.3">
      <c r="E131" s="21">
        <v>206034.07</v>
      </c>
      <c r="F131" s="19" t="s">
        <v>23</v>
      </c>
      <c r="G131" s="19" t="s">
        <v>108</v>
      </c>
      <c r="H131" s="19" t="s">
        <v>30</v>
      </c>
      <c r="I131" s="19" t="s">
        <v>102</v>
      </c>
      <c r="J131" s="106" t="s">
        <v>123</v>
      </c>
      <c r="K131" s="106" t="s">
        <v>123</v>
      </c>
      <c r="L131" s="106" t="s">
        <v>123</v>
      </c>
      <c r="M131" s="106" t="s">
        <v>123</v>
      </c>
      <c r="N131" s="106" t="s">
        <v>123</v>
      </c>
      <c r="O131" s="106" t="s">
        <v>123</v>
      </c>
      <c r="P131" s="106" t="s">
        <v>123</v>
      </c>
      <c r="Q131" s="106" t="s">
        <v>123</v>
      </c>
      <c r="R131" s="106" t="s">
        <v>123</v>
      </c>
    </row>
    <row r="132" spans="5:18" x14ac:dyDescent="0.3">
      <c r="E132" s="21">
        <v>206034.08</v>
      </c>
      <c r="F132" s="19" t="s">
        <v>23</v>
      </c>
      <c r="G132" s="19" t="s">
        <v>108</v>
      </c>
      <c r="H132" s="19" t="s">
        <v>31</v>
      </c>
      <c r="I132" s="19" t="s">
        <v>102</v>
      </c>
      <c r="J132" s="106" t="s">
        <v>123</v>
      </c>
      <c r="K132" s="106" t="s">
        <v>123</v>
      </c>
      <c r="L132" s="106" t="s">
        <v>123</v>
      </c>
      <c r="M132" s="106" t="s">
        <v>123</v>
      </c>
      <c r="N132" s="106" t="s">
        <v>123</v>
      </c>
      <c r="O132" s="106" t="s">
        <v>123</v>
      </c>
      <c r="P132" s="106" t="s">
        <v>123</v>
      </c>
      <c r="Q132" s="106" t="s">
        <v>123</v>
      </c>
      <c r="R132" s="106" t="s">
        <v>123</v>
      </c>
    </row>
    <row r="133" spans="5:18" x14ac:dyDescent="0.3">
      <c r="E133" s="21">
        <v>206034.09</v>
      </c>
      <c r="F133" s="19" t="s">
        <v>23</v>
      </c>
      <c r="G133" s="19" t="s">
        <v>108</v>
      </c>
      <c r="H133" s="19" t="s">
        <v>32</v>
      </c>
      <c r="I133" s="19" t="s">
        <v>102</v>
      </c>
      <c r="J133" s="106" t="s">
        <v>123</v>
      </c>
      <c r="K133" s="106" t="s">
        <v>123</v>
      </c>
      <c r="L133" s="106" t="s">
        <v>123</v>
      </c>
      <c r="M133" s="106" t="s">
        <v>123</v>
      </c>
      <c r="N133" s="106" t="s">
        <v>123</v>
      </c>
      <c r="O133" s="106" t="s">
        <v>123</v>
      </c>
      <c r="P133" s="106" t="s">
        <v>123</v>
      </c>
      <c r="Q133" s="106" t="s">
        <v>123</v>
      </c>
      <c r="R133" s="106" t="s">
        <v>123</v>
      </c>
    </row>
    <row r="134" spans="5:18" x14ac:dyDescent="0.3">
      <c r="E134" s="21">
        <v>206034.1</v>
      </c>
      <c r="F134" s="19" t="s">
        <v>35</v>
      </c>
      <c r="G134" s="19" t="s">
        <v>108</v>
      </c>
      <c r="H134" s="19" t="s">
        <v>36</v>
      </c>
      <c r="I134" s="19" t="s">
        <v>102</v>
      </c>
      <c r="J134" s="106" t="s">
        <v>123</v>
      </c>
      <c r="K134" s="106" t="s">
        <v>123</v>
      </c>
      <c r="L134" s="106" t="s">
        <v>123</v>
      </c>
      <c r="M134" s="106" t="s">
        <v>123</v>
      </c>
      <c r="N134" s="106" t="s">
        <v>123</v>
      </c>
      <c r="O134" s="106" t="s">
        <v>123</v>
      </c>
      <c r="P134" s="106" t="s">
        <v>123</v>
      </c>
      <c r="Q134" s="106" t="s">
        <v>123</v>
      </c>
      <c r="R134" s="106" t="s">
        <v>123</v>
      </c>
    </row>
    <row r="135" spans="5:18" x14ac:dyDescent="0.3">
      <c r="E135" s="21">
        <v>206044.01</v>
      </c>
      <c r="F135" s="19" t="s">
        <v>23</v>
      </c>
      <c r="G135" s="19" t="s">
        <v>109</v>
      </c>
      <c r="H135" s="19" t="s">
        <v>24</v>
      </c>
      <c r="I135" s="19" t="s">
        <v>102</v>
      </c>
      <c r="J135" s="106">
        <v>1.9253300499858377</v>
      </c>
      <c r="K135" s="106">
        <v>1.9446402304916013</v>
      </c>
      <c r="L135" s="106">
        <v>1.3095611197003314</v>
      </c>
      <c r="M135" s="106">
        <v>1.9215159082431577</v>
      </c>
      <c r="N135" s="106">
        <v>1.940787834650344</v>
      </c>
      <c r="O135" s="106">
        <v>1.3069668363299158</v>
      </c>
      <c r="P135" s="106">
        <v>1.9160694466783879</v>
      </c>
      <c r="Q135" s="106">
        <v>1.9352867475651687</v>
      </c>
      <c r="R135" s="106">
        <v>1.3032622900339617</v>
      </c>
    </row>
    <row r="136" spans="5:18" x14ac:dyDescent="0.3">
      <c r="E136" s="21">
        <v>206044.02</v>
      </c>
      <c r="F136" s="19" t="s">
        <v>23</v>
      </c>
      <c r="G136" s="19" t="s">
        <v>109</v>
      </c>
      <c r="H136" s="19" t="s">
        <v>25</v>
      </c>
      <c r="I136" s="19" t="s">
        <v>102</v>
      </c>
      <c r="J136" s="106">
        <v>1.9479100898702668</v>
      </c>
      <c r="K136" s="106">
        <v>1.9618676745876993</v>
      </c>
      <c r="L136" s="106">
        <v>1.3173511508058258</v>
      </c>
      <c r="M136" s="106">
        <v>1.9440512163307326</v>
      </c>
      <c r="N136" s="106">
        <v>1.9579811506167495</v>
      </c>
      <c r="O136" s="106">
        <v>1.3147414351292366</v>
      </c>
      <c r="P136" s="106">
        <v>1.9385408793180299</v>
      </c>
      <c r="Q136" s="106">
        <v>1.952431329751031</v>
      </c>
      <c r="R136" s="106">
        <v>1.3110148520375624</v>
      </c>
    </row>
    <row r="137" spans="5:18" x14ac:dyDescent="0.3">
      <c r="E137" s="21">
        <v>206044.03</v>
      </c>
      <c r="F137" s="19" t="s">
        <v>23</v>
      </c>
      <c r="G137" s="19" t="s">
        <v>109</v>
      </c>
      <c r="H137" s="19" t="s">
        <v>26</v>
      </c>
      <c r="I137" s="19" t="s">
        <v>102</v>
      </c>
      <c r="J137" s="106" t="s">
        <v>123</v>
      </c>
      <c r="K137" s="106" t="s">
        <v>123</v>
      </c>
      <c r="L137" s="106" t="s">
        <v>123</v>
      </c>
      <c r="M137" s="106" t="s">
        <v>123</v>
      </c>
      <c r="N137" s="106" t="s">
        <v>123</v>
      </c>
      <c r="O137" s="106" t="s">
        <v>123</v>
      </c>
      <c r="P137" s="106" t="s">
        <v>123</v>
      </c>
      <c r="Q137" s="106" t="s">
        <v>123</v>
      </c>
      <c r="R137" s="106" t="s">
        <v>123</v>
      </c>
    </row>
    <row r="138" spans="5:18" x14ac:dyDescent="0.3">
      <c r="E138" s="21">
        <v>206044.04</v>
      </c>
      <c r="F138" s="19" t="s">
        <v>23</v>
      </c>
      <c r="G138" s="19" t="s">
        <v>109</v>
      </c>
      <c r="H138" s="19" t="s">
        <v>27</v>
      </c>
      <c r="I138" s="19" t="s">
        <v>102</v>
      </c>
      <c r="J138" s="106" t="s">
        <v>123</v>
      </c>
      <c r="K138" s="106" t="s">
        <v>123</v>
      </c>
      <c r="L138" s="106" t="s">
        <v>123</v>
      </c>
      <c r="M138" s="106" t="s">
        <v>123</v>
      </c>
      <c r="N138" s="106" t="s">
        <v>123</v>
      </c>
      <c r="O138" s="106" t="s">
        <v>123</v>
      </c>
      <c r="P138" s="106" t="s">
        <v>123</v>
      </c>
      <c r="Q138" s="106" t="s">
        <v>123</v>
      </c>
      <c r="R138" s="106" t="s">
        <v>123</v>
      </c>
    </row>
    <row r="139" spans="5:18" x14ac:dyDescent="0.3">
      <c r="E139" s="21">
        <v>206044.05</v>
      </c>
      <c r="F139" s="19" t="s">
        <v>23</v>
      </c>
      <c r="G139" s="19" t="s">
        <v>109</v>
      </c>
      <c r="H139" s="19" t="s">
        <v>28</v>
      </c>
      <c r="I139" s="19" t="s">
        <v>102</v>
      </c>
      <c r="J139" s="106" t="s">
        <v>123</v>
      </c>
      <c r="K139" s="106" t="s">
        <v>123</v>
      </c>
      <c r="L139" s="106" t="s">
        <v>123</v>
      </c>
      <c r="M139" s="106" t="s">
        <v>123</v>
      </c>
      <c r="N139" s="106" t="s">
        <v>123</v>
      </c>
      <c r="O139" s="106" t="s">
        <v>123</v>
      </c>
      <c r="P139" s="106" t="s">
        <v>123</v>
      </c>
      <c r="Q139" s="106" t="s">
        <v>123</v>
      </c>
      <c r="R139" s="106" t="s">
        <v>123</v>
      </c>
    </row>
    <row r="140" spans="5:18" x14ac:dyDescent="0.3">
      <c r="E140" s="21">
        <v>206044.06</v>
      </c>
      <c r="F140" s="19" t="s">
        <v>23</v>
      </c>
      <c r="G140" s="19" t="s">
        <v>109</v>
      </c>
      <c r="H140" s="19" t="s">
        <v>29</v>
      </c>
      <c r="I140" s="19" t="s">
        <v>102</v>
      </c>
      <c r="J140" s="106" t="s">
        <v>123</v>
      </c>
      <c r="K140" s="106" t="s">
        <v>123</v>
      </c>
      <c r="L140" s="106" t="s">
        <v>123</v>
      </c>
      <c r="M140" s="106" t="s">
        <v>123</v>
      </c>
      <c r="N140" s="106" t="s">
        <v>123</v>
      </c>
      <c r="O140" s="106" t="s">
        <v>123</v>
      </c>
      <c r="P140" s="106" t="s">
        <v>123</v>
      </c>
      <c r="Q140" s="106" t="s">
        <v>123</v>
      </c>
      <c r="R140" s="106" t="s">
        <v>123</v>
      </c>
    </row>
    <row r="141" spans="5:18" x14ac:dyDescent="0.3">
      <c r="E141" s="21">
        <v>206044.07</v>
      </c>
      <c r="F141" s="19" t="s">
        <v>23</v>
      </c>
      <c r="G141" s="19" t="s">
        <v>109</v>
      </c>
      <c r="H141" s="19" t="s">
        <v>30</v>
      </c>
      <c r="I141" s="19" t="s">
        <v>102</v>
      </c>
      <c r="J141" s="106" t="s">
        <v>123</v>
      </c>
      <c r="K141" s="106" t="s">
        <v>123</v>
      </c>
      <c r="L141" s="106" t="s">
        <v>123</v>
      </c>
      <c r="M141" s="106" t="s">
        <v>123</v>
      </c>
      <c r="N141" s="106" t="s">
        <v>123</v>
      </c>
      <c r="O141" s="106" t="s">
        <v>123</v>
      </c>
      <c r="P141" s="106" t="s">
        <v>123</v>
      </c>
      <c r="Q141" s="106" t="s">
        <v>123</v>
      </c>
      <c r="R141" s="106" t="s">
        <v>123</v>
      </c>
    </row>
    <row r="142" spans="5:18" x14ac:dyDescent="0.3">
      <c r="E142" s="21">
        <v>206044.08</v>
      </c>
      <c r="F142" s="19" t="s">
        <v>23</v>
      </c>
      <c r="G142" s="19" t="s">
        <v>109</v>
      </c>
      <c r="H142" s="19" t="s">
        <v>31</v>
      </c>
      <c r="I142" s="19" t="s">
        <v>102</v>
      </c>
      <c r="J142" s="106">
        <v>1.8791821526632715</v>
      </c>
      <c r="K142" s="106">
        <v>1.9091251520512103</v>
      </c>
      <c r="L142" s="106">
        <v>1.2933585527841365</v>
      </c>
      <c r="M142" s="106">
        <v>1.8754594314131543</v>
      </c>
      <c r="N142" s="106">
        <v>1.9053431127408633</v>
      </c>
      <c r="O142" s="106">
        <v>1.2907963672282305</v>
      </c>
      <c r="P142" s="106">
        <v>1.8701435151276544</v>
      </c>
      <c r="Q142" s="106">
        <v>1.8999424923313608</v>
      </c>
      <c r="R142" s="106">
        <v>1.2871376554934519</v>
      </c>
    </row>
    <row r="143" spans="5:18" x14ac:dyDescent="0.3">
      <c r="E143" s="21">
        <v>206044.09</v>
      </c>
      <c r="F143" s="19" t="s">
        <v>23</v>
      </c>
      <c r="G143" s="19" t="s">
        <v>109</v>
      </c>
      <c r="H143" s="19" t="s">
        <v>32</v>
      </c>
      <c r="I143" s="19" t="s">
        <v>102</v>
      </c>
      <c r="J143" s="106" t="s">
        <v>123</v>
      </c>
      <c r="K143" s="106" t="s">
        <v>123</v>
      </c>
      <c r="L143" s="106" t="s">
        <v>123</v>
      </c>
      <c r="M143" s="106" t="s">
        <v>123</v>
      </c>
      <c r="N143" s="106" t="s">
        <v>123</v>
      </c>
      <c r="O143" s="106" t="s">
        <v>123</v>
      </c>
      <c r="P143" s="106" t="s">
        <v>123</v>
      </c>
      <c r="Q143" s="106" t="s">
        <v>123</v>
      </c>
      <c r="R143" s="106" t="s">
        <v>123</v>
      </c>
    </row>
    <row r="144" spans="5:18" x14ac:dyDescent="0.3">
      <c r="E144" s="21">
        <v>206044.1</v>
      </c>
      <c r="F144" s="19" t="s">
        <v>35</v>
      </c>
      <c r="G144" s="19" t="s">
        <v>109</v>
      </c>
      <c r="H144" s="19" t="s">
        <v>36</v>
      </c>
      <c r="I144" s="19" t="s">
        <v>102</v>
      </c>
      <c r="J144" s="106">
        <v>1.9889762151142025</v>
      </c>
      <c r="K144" s="106">
        <v>1.9929499349613731</v>
      </c>
      <c r="L144" s="106">
        <v>1.3312930431296781</v>
      </c>
      <c r="M144" s="106">
        <v>1.9850359882386495</v>
      </c>
      <c r="N144" s="106">
        <v>1.9890018360169546</v>
      </c>
      <c r="O144" s="106">
        <v>1.3286557081088188</v>
      </c>
      <c r="P144" s="106">
        <v>1.97940948149559</v>
      </c>
      <c r="Q144" s="106">
        <v>1.9833640882337331</v>
      </c>
      <c r="R144" s="106">
        <v>1.3248896855554886</v>
      </c>
    </row>
    <row r="145" spans="5:18" x14ac:dyDescent="0.3">
      <c r="E145" s="21">
        <v>106018.17</v>
      </c>
      <c r="F145" s="19" t="s">
        <v>42</v>
      </c>
      <c r="G145" s="19" t="s">
        <v>110</v>
      </c>
      <c r="H145" s="19" t="s">
        <v>78</v>
      </c>
      <c r="I145" s="19" t="s">
        <v>88</v>
      </c>
      <c r="J145" s="106">
        <v>0</v>
      </c>
      <c r="K145" s="106">
        <v>0.94720692332162137</v>
      </c>
      <c r="L145" s="106">
        <v>0.94720692332162137</v>
      </c>
      <c r="M145" s="106">
        <v>0</v>
      </c>
      <c r="N145" s="106">
        <v>0.94533520819610206</v>
      </c>
      <c r="O145" s="106">
        <v>0.94533520819610206</v>
      </c>
      <c r="P145" s="106">
        <v>0</v>
      </c>
      <c r="Q145" s="106">
        <v>0.94270360630009042</v>
      </c>
      <c r="R145" s="106">
        <v>0.94270360630009042</v>
      </c>
    </row>
    <row r="146" spans="5:18" x14ac:dyDescent="0.3">
      <c r="E146" s="21">
        <v>206037.01</v>
      </c>
      <c r="F146" s="19" t="s">
        <v>23</v>
      </c>
      <c r="G146" s="19" t="s">
        <v>110</v>
      </c>
      <c r="H146" s="19" t="s">
        <v>24</v>
      </c>
      <c r="I146" s="19" t="s">
        <v>99</v>
      </c>
      <c r="J146" s="106">
        <v>0</v>
      </c>
      <c r="K146" s="106" t="s">
        <v>123</v>
      </c>
      <c r="L146" s="106" t="s">
        <v>123</v>
      </c>
      <c r="M146" s="106">
        <v>0</v>
      </c>
      <c r="N146" s="106" t="s">
        <v>123</v>
      </c>
      <c r="O146" s="106" t="s">
        <v>123</v>
      </c>
      <c r="P146" s="106">
        <v>0</v>
      </c>
      <c r="Q146" s="106" t="s">
        <v>123</v>
      </c>
      <c r="R146" s="106" t="s">
        <v>123</v>
      </c>
    </row>
    <row r="147" spans="5:18" x14ac:dyDescent="0.3">
      <c r="E147" s="21">
        <v>306033.09999999998</v>
      </c>
      <c r="F147" s="19" t="s">
        <v>35</v>
      </c>
      <c r="G147" s="19" t="s">
        <v>34</v>
      </c>
      <c r="H147" s="19" t="s">
        <v>36</v>
      </c>
      <c r="I147" s="19" t="s">
        <v>94</v>
      </c>
      <c r="J147" s="106">
        <v>5.6999298174279982</v>
      </c>
      <c r="K147" s="106">
        <v>3.278825738996169</v>
      </c>
      <c r="L147" s="106">
        <v>0.79910004906993726</v>
      </c>
      <c r="M147" s="106">
        <v>5.6886380702041075</v>
      </c>
      <c r="N147" s="106">
        <v>3.2723302780656289</v>
      </c>
      <c r="O147" s="106">
        <v>0.79752461163644162</v>
      </c>
      <c r="P147" s="106">
        <v>5.6725138484517199</v>
      </c>
      <c r="Q147" s="106">
        <v>3.2630549860889877</v>
      </c>
      <c r="R147" s="106">
        <v>0.79534106036187213</v>
      </c>
    </row>
    <row r="148" spans="5:18" x14ac:dyDescent="0.3">
      <c r="E148" s="21">
        <v>306039.09999999998</v>
      </c>
      <c r="F148" s="19" t="s">
        <v>35</v>
      </c>
      <c r="G148" s="19" t="s">
        <v>37</v>
      </c>
      <c r="H148" s="19" t="s">
        <v>36</v>
      </c>
      <c r="I148" s="19" t="s">
        <v>94</v>
      </c>
      <c r="J148" s="106">
        <v>5.5961260109855866</v>
      </c>
      <c r="K148" s="106">
        <v>3.2405052019859615</v>
      </c>
      <c r="L148" s="106">
        <v>1.3254528195042745</v>
      </c>
      <c r="M148" s="106">
        <v>5.5850399024942394</v>
      </c>
      <c r="N148" s="106">
        <v>3.2340856552914321</v>
      </c>
      <c r="O148" s="106">
        <v>1.3228396698860132</v>
      </c>
      <c r="P148" s="106">
        <v>5.5692093256896724</v>
      </c>
      <c r="Q148" s="106">
        <v>3.2249187661997762</v>
      </c>
      <c r="R148" s="106">
        <v>1.3192178528222063</v>
      </c>
    </row>
    <row r="149" spans="5:18" x14ac:dyDescent="0.3">
      <c r="E149" s="21">
        <v>206035.01</v>
      </c>
      <c r="F149" s="19" t="s">
        <v>23</v>
      </c>
      <c r="G149" s="19" t="s">
        <v>111</v>
      </c>
      <c r="H149" s="19" t="s">
        <v>24</v>
      </c>
      <c r="I149" s="19" t="s">
        <v>94</v>
      </c>
      <c r="J149" s="106">
        <v>0</v>
      </c>
      <c r="K149" s="106">
        <v>2.9886921260089814</v>
      </c>
      <c r="L149" s="106">
        <v>1.8943632318669434</v>
      </c>
      <c r="M149" s="106">
        <v>0</v>
      </c>
      <c r="N149" s="106">
        <v>2.9827714292464123</v>
      </c>
      <c r="O149" s="106">
        <v>1.8906284670504541</v>
      </c>
      <c r="P149" s="106">
        <v>0</v>
      </c>
      <c r="Q149" s="106">
        <v>2.9743168804830153</v>
      </c>
      <c r="R149" s="106">
        <v>1.8854520948874753</v>
      </c>
    </row>
    <row r="150" spans="5:18" x14ac:dyDescent="0.3">
      <c r="E150" s="21">
        <v>206035.02</v>
      </c>
      <c r="F150" s="19" t="s">
        <v>23</v>
      </c>
      <c r="G150" s="19" t="s">
        <v>111</v>
      </c>
      <c r="H150" s="19" t="s">
        <v>25</v>
      </c>
      <c r="I150" s="19" t="s">
        <v>94</v>
      </c>
      <c r="J150" s="106">
        <v>0</v>
      </c>
      <c r="K150" s="106">
        <v>2.9886921260089818</v>
      </c>
      <c r="L150" s="106">
        <v>1.8943632318669434</v>
      </c>
      <c r="M150" s="106">
        <v>0</v>
      </c>
      <c r="N150" s="106">
        <v>2.9827714292464118</v>
      </c>
      <c r="O150" s="106">
        <v>1.8906284670504538</v>
      </c>
      <c r="P150" s="106">
        <v>0</v>
      </c>
      <c r="Q150" s="106">
        <v>2.9743168804830149</v>
      </c>
      <c r="R150" s="106">
        <v>1.8854520948874753</v>
      </c>
    </row>
    <row r="151" spans="5:18" x14ac:dyDescent="0.3">
      <c r="E151" s="21">
        <v>206035.03</v>
      </c>
      <c r="F151" s="19" t="s">
        <v>23</v>
      </c>
      <c r="G151" s="19" t="s">
        <v>111</v>
      </c>
      <c r="H151" s="19" t="s">
        <v>26</v>
      </c>
      <c r="I151" s="19" t="s">
        <v>94</v>
      </c>
      <c r="J151" s="106">
        <v>0</v>
      </c>
      <c r="K151" s="106">
        <v>2.9886921260089818</v>
      </c>
      <c r="L151" s="106">
        <v>1.8943632318669434</v>
      </c>
      <c r="M151" s="106">
        <v>0</v>
      </c>
      <c r="N151" s="106">
        <v>2.9827714292464118</v>
      </c>
      <c r="O151" s="106">
        <v>1.8906284670504538</v>
      </c>
      <c r="P151" s="106">
        <v>0</v>
      </c>
      <c r="Q151" s="106">
        <v>2.9743168804830149</v>
      </c>
      <c r="R151" s="106">
        <v>1.8854520948874753</v>
      </c>
    </row>
    <row r="152" spans="5:18" x14ac:dyDescent="0.3">
      <c r="E152" s="21">
        <v>206035.04</v>
      </c>
      <c r="F152" s="19" t="s">
        <v>23</v>
      </c>
      <c r="G152" s="19" t="s">
        <v>111</v>
      </c>
      <c r="H152" s="19" t="s">
        <v>27</v>
      </c>
      <c r="I152" s="19" t="s">
        <v>94</v>
      </c>
      <c r="J152" s="106">
        <v>0</v>
      </c>
      <c r="K152" s="106">
        <v>3.0476408469684482</v>
      </c>
      <c r="L152" s="106">
        <v>1.9156161499321569</v>
      </c>
      <c r="M152" s="106">
        <v>0</v>
      </c>
      <c r="N152" s="106">
        <v>3.0416033708634003</v>
      </c>
      <c r="O152" s="106">
        <v>1.9118394846768798</v>
      </c>
      <c r="P152" s="106">
        <v>0</v>
      </c>
      <c r="Q152" s="106">
        <v>3.0329820652662862</v>
      </c>
      <c r="R152" s="106">
        <v>1.9066050386389422</v>
      </c>
    </row>
    <row r="153" spans="5:18" x14ac:dyDescent="0.3">
      <c r="E153" s="21">
        <v>206035.05</v>
      </c>
      <c r="F153" s="19" t="s">
        <v>23</v>
      </c>
      <c r="G153" s="19" t="s">
        <v>111</v>
      </c>
      <c r="H153" s="19" t="s">
        <v>28</v>
      </c>
      <c r="I153" s="19" t="s">
        <v>94</v>
      </c>
      <c r="J153" s="106">
        <v>0</v>
      </c>
      <c r="K153" s="106">
        <v>3.0476408469684482</v>
      </c>
      <c r="L153" s="106">
        <v>1.9156161499321569</v>
      </c>
      <c r="M153" s="106">
        <v>0</v>
      </c>
      <c r="N153" s="106">
        <v>3.0416033708634003</v>
      </c>
      <c r="O153" s="106">
        <v>1.9118394846768798</v>
      </c>
      <c r="P153" s="106">
        <v>0</v>
      </c>
      <c r="Q153" s="106">
        <v>3.0329820652662862</v>
      </c>
      <c r="R153" s="106">
        <v>1.9066050386389422</v>
      </c>
    </row>
    <row r="154" spans="5:18" x14ac:dyDescent="0.3">
      <c r="E154" s="21">
        <v>206035.09</v>
      </c>
      <c r="F154" s="19" t="s">
        <v>23</v>
      </c>
      <c r="G154" s="19" t="s">
        <v>111</v>
      </c>
      <c r="H154" s="19" t="s">
        <v>32</v>
      </c>
      <c r="I154" s="19" t="s">
        <v>94</v>
      </c>
      <c r="J154" s="106">
        <v>0</v>
      </c>
      <c r="K154" s="106">
        <v>2.9886921260089818</v>
      </c>
      <c r="L154" s="106">
        <v>1.8943632318669434</v>
      </c>
      <c r="M154" s="106">
        <v>0</v>
      </c>
      <c r="N154" s="106">
        <v>2.9827714292464118</v>
      </c>
      <c r="O154" s="106">
        <v>1.8906284670504538</v>
      </c>
      <c r="P154" s="106">
        <v>0</v>
      </c>
      <c r="Q154" s="106">
        <v>2.9743168804830149</v>
      </c>
      <c r="R154" s="106">
        <v>1.8854520948874753</v>
      </c>
    </row>
    <row r="155" spans="5:18" x14ac:dyDescent="0.3">
      <c r="E155" s="21">
        <v>206035.1</v>
      </c>
      <c r="F155" s="19" t="s">
        <v>35</v>
      </c>
      <c r="G155" s="19" t="s">
        <v>111</v>
      </c>
      <c r="H155" s="19" t="s">
        <v>36</v>
      </c>
      <c r="I155" s="19" t="s">
        <v>94</v>
      </c>
      <c r="J155" s="106">
        <v>0</v>
      </c>
      <c r="K155" s="106">
        <v>3.0476408469684482</v>
      </c>
      <c r="L155" s="106">
        <v>1.9156161499321569</v>
      </c>
      <c r="M155" s="106">
        <v>0</v>
      </c>
      <c r="N155" s="106">
        <v>3.0416033708634003</v>
      </c>
      <c r="O155" s="106">
        <v>1.9118394846768798</v>
      </c>
      <c r="P155" s="106">
        <v>0</v>
      </c>
      <c r="Q155" s="106">
        <v>3.0329820652662862</v>
      </c>
      <c r="R155" s="106">
        <v>1.9066050386389422</v>
      </c>
    </row>
    <row r="156" spans="5:18" x14ac:dyDescent="0.3">
      <c r="E156" s="21">
        <v>206036.01</v>
      </c>
      <c r="F156" s="19" t="s">
        <v>23</v>
      </c>
      <c r="G156" s="19" t="s">
        <v>112</v>
      </c>
      <c r="H156" s="19" t="s">
        <v>24</v>
      </c>
      <c r="I156" s="19" t="s">
        <v>94</v>
      </c>
      <c r="J156" s="106">
        <v>0</v>
      </c>
      <c r="K156" s="106">
        <v>3.2850379022420588</v>
      </c>
      <c r="L156" s="106">
        <v>1.9977334357263274</v>
      </c>
      <c r="M156" s="106">
        <v>0</v>
      </c>
      <c r="N156" s="106">
        <v>3.2785301348131357</v>
      </c>
      <c r="O156" s="106">
        <v>1.9937948750411512</v>
      </c>
      <c r="P156" s="106">
        <v>0</v>
      </c>
      <c r="Q156" s="106">
        <v>3.2692372695854286</v>
      </c>
      <c r="R156" s="106">
        <v>1.9883360424520313</v>
      </c>
    </row>
    <row r="157" spans="5:18" x14ac:dyDescent="0.3">
      <c r="E157" s="21">
        <v>206036.02</v>
      </c>
      <c r="F157" s="19" t="s">
        <v>23</v>
      </c>
      <c r="G157" s="19" t="s">
        <v>112</v>
      </c>
      <c r="H157" s="19" t="s">
        <v>25</v>
      </c>
      <c r="I157" s="19" t="s">
        <v>94</v>
      </c>
      <c r="J157" s="106">
        <v>0</v>
      </c>
      <c r="K157" s="106">
        <v>3.2830752628146729</v>
      </c>
      <c r="L157" s="106">
        <v>1.9970764303535757</v>
      </c>
      <c r="M157" s="106">
        <v>0</v>
      </c>
      <c r="N157" s="106">
        <v>3.2765713834385868</v>
      </c>
      <c r="O157" s="106">
        <v>1.9931391649641004</v>
      </c>
      <c r="P157" s="106">
        <v>0</v>
      </c>
      <c r="Q157" s="106">
        <v>3.2672840702149157</v>
      </c>
      <c r="R157" s="106">
        <v>1.9876821276507046</v>
      </c>
    </row>
    <row r="158" spans="5:18" x14ac:dyDescent="0.3">
      <c r="E158" s="21">
        <v>206036.03</v>
      </c>
      <c r="F158" s="19" t="s">
        <v>23</v>
      </c>
      <c r="G158" s="19" t="s">
        <v>112</v>
      </c>
      <c r="H158" s="19" t="s">
        <v>26</v>
      </c>
      <c r="I158" s="19" t="s">
        <v>94</v>
      </c>
      <c r="J158" s="106">
        <v>0</v>
      </c>
      <c r="K158" s="106">
        <v>3.2821249307120302</v>
      </c>
      <c r="L158" s="106">
        <v>1.9967581740520974</v>
      </c>
      <c r="M158" s="106">
        <v>0</v>
      </c>
      <c r="N158" s="106">
        <v>3.2756229339748932</v>
      </c>
      <c r="O158" s="106">
        <v>1.9928215361095754</v>
      </c>
      <c r="P158" s="106">
        <v>0</v>
      </c>
      <c r="Q158" s="106">
        <v>3.2663383090940701</v>
      </c>
      <c r="R158" s="106">
        <v>1.9873653684356609</v>
      </c>
    </row>
    <row r="159" spans="5:18" x14ac:dyDescent="0.3">
      <c r="E159" s="21">
        <v>206036.04</v>
      </c>
      <c r="F159" s="19" t="s">
        <v>23</v>
      </c>
      <c r="G159" s="19" t="s">
        <v>112</v>
      </c>
      <c r="H159" s="19" t="s">
        <v>27</v>
      </c>
      <c r="I159" s="19" t="s">
        <v>94</v>
      </c>
      <c r="J159" s="106">
        <v>0</v>
      </c>
      <c r="K159" s="106">
        <v>3.2856675314858492</v>
      </c>
      <c r="L159" s="106">
        <v>1.9979441331231094</v>
      </c>
      <c r="M159" s="106">
        <v>0</v>
      </c>
      <c r="N159" s="106">
        <v>3.2791585167408202</v>
      </c>
      <c r="O159" s="106">
        <v>1.994005157044934</v>
      </c>
      <c r="P159" s="106">
        <v>0</v>
      </c>
      <c r="Q159" s="106">
        <v>3.2698638703891554</v>
      </c>
      <c r="R159" s="106">
        <v>1.9885457487224381</v>
      </c>
    </row>
    <row r="160" spans="5:18" x14ac:dyDescent="0.3">
      <c r="E160" s="21">
        <v>206036.05</v>
      </c>
      <c r="F160" s="19" t="s">
        <v>23</v>
      </c>
      <c r="G160" s="19" t="s">
        <v>112</v>
      </c>
      <c r="H160" s="19" t="s">
        <v>28</v>
      </c>
      <c r="I160" s="19" t="s">
        <v>94</v>
      </c>
      <c r="J160" s="106">
        <v>0</v>
      </c>
      <c r="K160" s="106">
        <v>3.2849201049213979</v>
      </c>
      <c r="L160" s="106">
        <v>1.9976940123220397</v>
      </c>
      <c r="M160" s="106">
        <v>0</v>
      </c>
      <c r="N160" s="106">
        <v>3.2784125708528156</v>
      </c>
      <c r="O160" s="106">
        <v>1.9937555293606812</v>
      </c>
      <c r="P160" s="106">
        <v>0</v>
      </c>
      <c r="Q160" s="106">
        <v>3.2691200388555481</v>
      </c>
      <c r="R160" s="106">
        <v>1.9882968044965259</v>
      </c>
    </row>
    <row r="161" spans="5:18" x14ac:dyDescent="0.3">
      <c r="E161" s="21">
        <v>206036.09</v>
      </c>
      <c r="F161" s="19" t="s">
        <v>23</v>
      </c>
      <c r="G161" s="19" t="s">
        <v>112</v>
      </c>
      <c r="H161" s="19" t="s">
        <v>32</v>
      </c>
      <c r="I161" s="19" t="s">
        <v>94</v>
      </c>
      <c r="J161" s="106">
        <v>0</v>
      </c>
      <c r="K161" s="106" t="s">
        <v>123</v>
      </c>
      <c r="L161" s="106" t="s">
        <v>123</v>
      </c>
      <c r="M161" s="106">
        <v>0</v>
      </c>
      <c r="N161" s="106" t="s">
        <v>123</v>
      </c>
      <c r="O161" s="106" t="s">
        <v>123</v>
      </c>
      <c r="P161" s="106">
        <v>0</v>
      </c>
      <c r="Q161" s="106" t="s">
        <v>123</v>
      </c>
      <c r="R161" s="106" t="s">
        <v>123</v>
      </c>
    </row>
    <row r="162" spans="5:18" x14ac:dyDescent="0.3">
      <c r="E162" s="21">
        <v>206036.1</v>
      </c>
      <c r="F162" s="19" t="s">
        <v>35</v>
      </c>
      <c r="G162" s="19" t="s">
        <v>112</v>
      </c>
      <c r="H162" s="19" t="s">
        <v>36</v>
      </c>
      <c r="I162" s="19" t="s">
        <v>94</v>
      </c>
      <c r="J162" s="106">
        <v>0</v>
      </c>
      <c r="K162" s="106">
        <v>3.2855415224257696</v>
      </c>
      <c r="L162" s="106">
        <v>1.9979019687049335</v>
      </c>
      <c r="M162" s="106">
        <v>0</v>
      </c>
      <c r="N162" s="106">
        <v>3.2790327573088058</v>
      </c>
      <c r="O162" s="106">
        <v>1.9939630757545248</v>
      </c>
      <c r="P162" s="106">
        <v>0</v>
      </c>
      <c r="Q162" s="106">
        <v>3.2697384674173242</v>
      </c>
      <c r="R162" s="106">
        <v>1.9885037826468497</v>
      </c>
    </row>
    <row r="163" spans="5:18" x14ac:dyDescent="0.3">
      <c r="E163" s="21">
        <v>206045.01</v>
      </c>
      <c r="F163" s="19" t="s">
        <v>23</v>
      </c>
      <c r="G163" s="19" t="s">
        <v>113</v>
      </c>
      <c r="H163" s="19" t="s">
        <v>24</v>
      </c>
      <c r="I163" s="19" t="s">
        <v>102</v>
      </c>
      <c r="J163" s="106">
        <v>2.0029513183094663</v>
      </c>
      <c r="K163" s="106">
        <v>2.0029513183094663</v>
      </c>
      <c r="L163" s="106">
        <v>0.80166408110401888</v>
      </c>
      <c r="M163" s="106">
        <v>1.9989834062978213</v>
      </c>
      <c r="N163" s="106">
        <v>1.9989834062978213</v>
      </c>
      <c r="O163" s="106">
        <v>0.80007595836352141</v>
      </c>
      <c r="P163" s="106">
        <v>1.9933173661446757</v>
      </c>
      <c r="Q163" s="106">
        <v>1.9933173661446757</v>
      </c>
      <c r="R163" s="106">
        <v>0.79780817440324847</v>
      </c>
    </row>
    <row r="164" spans="5:18" x14ac:dyDescent="0.3">
      <c r="E164" s="21">
        <v>206045.02</v>
      </c>
      <c r="F164" s="19" t="s">
        <v>23</v>
      </c>
      <c r="G164" s="19" t="s">
        <v>113</v>
      </c>
      <c r="H164" s="19" t="s">
        <v>25</v>
      </c>
      <c r="I164" s="19" t="s">
        <v>102</v>
      </c>
      <c r="J164" s="106" t="s">
        <v>123</v>
      </c>
      <c r="K164" s="106" t="s">
        <v>123</v>
      </c>
      <c r="L164" s="106" t="s">
        <v>123</v>
      </c>
      <c r="M164" s="106" t="s">
        <v>123</v>
      </c>
      <c r="N164" s="106" t="s">
        <v>123</v>
      </c>
      <c r="O164" s="106" t="s">
        <v>123</v>
      </c>
      <c r="P164" s="106" t="s">
        <v>123</v>
      </c>
      <c r="Q164" s="106" t="s">
        <v>123</v>
      </c>
      <c r="R164" s="106" t="s">
        <v>123</v>
      </c>
    </row>
    <row r="165" spans="5:18" x14ac:dyDescent="0.3">
      <c r="E165" s="21">
        <v>206045.03</v>
      </c>
      <c r="F165" s="19" t="s">
        <v>23</v>
      </c>
      <c r="G165" s="19" t="s">
        <v>113</v>
      </c>
      <c r="H165" s="19" t="s">
        <v>26</v>
      </c>
      <c r="I165" s="19" t="s">
        <v>102</v>
      </c>
      <c r="J165" s="106" t="s">
        <v>123</v>
      </c>
      <c r="K165" s="106" t="s">
        <v>123</v>
      </c>
      <c r="L165" s="106" t="s">
        <v>123</v>
      </c>
      <c r="M165" s="106" t="s">
        <v>123</v>
      </c>
      <c r="N165" s="106" t="s">
        <v>123</v>
      </c>
      <c r="O165" s="106" t="s">
        <v>123</v>
      </c>
      <c r="P165" s="106" t="s">
        <v>123</v>
      </c>
      <c r="Q165" s="106" t="s">
        <v>123</v>
      </c>
      <c r="R165" s="106" t="s">
        <v>123</v>
      </c>
    </row>
    <row r="166" spans="5:18" x14ac:dyDescent="0.3">
      <c r="E166" s="21">
        <v>206045.04</v>
      </c>
      <c r="F166" s="19" t="s">
        <v>23</v>
      </c>
      <c r="G166" s="19" t="s">
        <v>113</v>
      </c>
      <c r="H166" s="19" t="s">
        <v>27</v>
      </c>
      <c r="I166" s="19" t="s">
        <v>102</v>
      </c>
      <c r="J166" s="106">
        <v>2.0032089410380221</v>
      </c>
      <c r="K166" s="106">
        <v>2.0032089410380221</v>
      </c>
      <c r="L166" s="106">
        <v>0.8017053473286031</v>
      </c>
      <c r="M166" s="106">
        <v>1.9992405186673341</v>
      </c>
      <c r="N166" s="106">
        <v>1.9992405186673341</v>
      </c>
      <c r="O166" s="106">
        <v>0.8001171428383661</v>
      </c>
      <c r="P166" s="106">
        <v>1.9935737497392501</v>
      </c>
      <c r="Q166" s="106">
        <v>1.9935737497392501</v>
      </c>
      <c r="R166" s="106">
        <v>0.79784924214231268</v>
      </c>
    </row>
    <row r="167" spans="5:18" x14ac:dyDescent="0.3">
      <c r="E167" s="21">
        <v>206045.05</v>
      </c>
      <c r="F167" s="19" t="s">
        <v>23</v>
      </c>
      <c r="G167" s="19" t="s">
        <v>113</v>
      </c>
      <c r="H167" s="19" t="s">
        <v>28</v>
      </c>
      <c r="I167" s="19" t="s">
        <v>102</v>
      </c>
      <c r="J167" s="106" t="s">
        <v>123</v>
      </c>
      <c r="K167" s="106" t="s">
        <v>123</v>
      </c>
      <c r="L167" s="106" t="s">
        <v>123</v>
      </c>
      <c r="M167" s="106" t="s">
        <v>123</v>
      </c>
      <c r="N167" s="106" t="s">
        <v>123</v>
      </c>
      <c r="O167" s="106" t="s">
        <v>123</v>
      </c>
      <c r="P167" s="106" t="s">
        <v>123</v>
      </c>
      <c r="Q167" s="106" t="s">
        <v>123</v>
      </c>
      <c r="R167" s="106" t="s">
        <v>123</v>
      </c>
    </row>
    <row r="168" spans="5:18" x14ac:dyDescent="0.3">
      <c r="E168" s="21">
        <v>206045.06</v>
      </c>
      <c r="F168" s="19" t="s">
        <v>23</v>
      </c>
      <c r="G168" s="19" t="s">
        <v>113</v>
      </c>
      <c r="H168" s="19" t="s">
        <v>29</v>
      </c>
      <c r="I168" s="19" t="s">
        <v>102</v>
      </c>
      <c r="J168" s="106" t="s">
        <v>123</v>
      </c>
      <c r="K168" s="106" t="s">
        <v>123</v>
      </c>
      <c r="L168" s="106" t="s">
        <v>123</v>
      </c>
      <c r="M168" s="106" t="s">
        <v>123</v>
      </c>
      <c r="N168" s="106" t="s">
        <v>123</v>
      </c>
      <c r="O168" s="106" t="s">
        <v>123</v>
      </c>
      <c r="P168" s="106" t="s">
        <v>123</v>
      </c>
      <c r="Q168" s="106" t="s">
        <v>123</v>
      </c>
      <c r="R168" s="106" t="s">
        <v>123</v>
      </c>
    </row>
    <row r="169" spans="5:18" x14ac:dyDescent="0.3">
      <c r="E169" s="21">
        <v>206045.07</v>
      </c>
      <c r="F169" s="19" t="s">
        <v>23</v>
      </c>
      <c r="G169" s="19" t="s">
        <v>113</v>
      </c>
      <c r="H169" s="19" t="s">
        <v>30</v>
      </c>
      <c r="I169" s="19" t="s">
        <v>102</v>
      </c>
      <c r="J169" s="106" t="s">
        <v>123</v>
      </c>
      <c r="K169" s="106" t="s">
        <v>123</v>
      </c>
      <c r="L169" s="106" t="s">
        <v>123</v>
      </c>
      <c r="M169" s="106" t="s">
        <v>123</v>
      </c>
      <c r="N169" s="106" t="s">
        <v>123</v>
      </c>
      <c r="O169" s="106" t="s">
        <v>123</v>
      </c>
      <c r="P169" s="106" t="s">
        <v>123</v>
      </c>
      <c r="Q169" s="106" t="s">
        <v>123</v>
      </c>
      <c r="R169" s="106" t="s">
        <v>123</v>
      </c>
    </row>
    <row r="170" spans="5:18" x14ac:dyDescent="0.3">
      <c r="E170" s="21">
        <v>206045.08</v>
      </c>
      <c r="F170" s="19" t="s">
        <v>23</v>
      </c>
      <c r="G170" s="19" t="s">
        <v>113</v>
      </c>
      <c r="H170" s="19" t="s">
        <v>31</v>
      </c>
      <c r="I170" s="19" t="s">
        <v>102</v>
      </c>
      <c r="J170" s="106" t="s">
        <v>123</v>
      </c>
      <c r="K170" s="106" t="s">
        <v>123</v>
      </c>
      <c r="L170" s="106" t="s">
        <v>123</v>
      </c>
      <c r="M170" s="106" t="s">
        <v>123</v>
      </c>
      <c r="N170" s="106" t="s">
        <v>123</v>
      </c>
      <c r="O170" s="106" t="s">
        <v>123</v>
      </c>
      <c r="P170" s="106" t="s">
        <v>123</v>
      </c>
      <c r="Q170" s="106" t="s">
        <v>123</v>
      </c>
      <c r="R170" s="106" t="s">
        <v>123</v>
      </c>
    </row>
    <row r="171" spans="5:18" x14ac:dyDescent="0.3">
      <c r="E171" s="21">
        <v>206045.09</v>
      </c>
      <c r="F171" s="19" t="s">
        <v>23</v>
      </c>
      <c r="G171" s="19" t="s">
        <v>113</v>
      </c>
      <c r="H171" s="19" t="s">
        <v>32</v>
      </c>
      <c r="I171" s="19" t="s">
        <v>102</v>
      </c>
      <c r="J171" s="106" t="s">
        <v>123</v>
      </c>
      <c r="K171" s="106" t="s">
        <v>123</v>
      </c>
      <c r="L171" s="106" t="s">
        <v>123</v>
      </c>
      <c r="M171" s="106" t="s">
        <v>123</v>
      </c>
      <c r="N171" s="106" t="s">
        <v>123</v>
      </c>
      <c r="O171" s="106" t="s">
        <v>123</v>
      </c>
      <c r="P171" s="106" t="s">
        <v>123</v>
      </c>
      <c r="Q171" s="106" t="s">
        <v>123</v>
      </c>
      <c r="R171" s="106" t="s">
        <v>123</v>
      </c>
    </row>
    <row r="172" spans="5:18" x14ac:dyDescent="0.3">
      <c r="E172" s="21">
        <v>206045.1</v>
      </c>
      <c r="F172" s="19" t="s">
        <v>35</v>
      </c>
      <c r="G172" s="19" t="s">
        <v>113</v>
      </c>
      <c r="H172" s="19" t="s">
        <v>36</v>
      </c>
      <c r="I172" s="19" t="s">
        <v>102</v>
      </c>
      <c r="J172" s="106">
        <v>2.0031340036716534</v>
      </c>
      <c r="K172" s="106">
        <v>2.0033956460441287</v>
      </c>
      <c r="L172" s="106">
        <v>0.80173524991447642</v>
      </c>
      <c r="M172" s="106">
        <v>1.9991657297543362</v>
      </c>
      <c r="N172" s="106">
        <v>1.999426853804722</v>
      </c>
      <c r="O172" s="106">
        <v>0.80014698618623969</v>
      </c>
      <c r="P172" s="106">
        <v>1.993499172812496</v>
      </c>
      <c r="Q172" s="106">
        <v>1.9937595567169906</v>
      </c>
      <c r="R172" s="106">
        <v>0.79787900090038577</v>
      </c>
    </row>
    <row r="173" spans="5:18" x14ac:dyDescent="0.3">
      <c r="E173" s="21">
        <v>206046.01</v>
      </c>
      <c r="F173" s="19" t="s">
        <v>23</v>
      </c>
      <c r="G173" s="19" t="s">
        <v>114</v>
      </c>
      <c r="H173" s="19" t="s">
        <v>24</v>
      </c>
      <c r="I173" s="19" t="s">
        <v>102</v>
      </c>
      <c r="J173" s="106">
        <v>1.9437189820194773</v>
      </c>
      <c r="K173" s="106">
        <v>1.9522385824551951</v>
      </c>
      <c r="L173" s="106">
        <v>1.3130025467159745</v>
      </c>
      <c r="M173" s="106">
        <v>1.9398684112015472</v>
      </c>
      <c r="N173" s="106">
        <v>1.9483711340304082</v>
      </c>
      <c r="O173" s="106">
        <v>1.3104014457661863</v>
      </c>
      <c r="P173" s="106">
        <v>1.9343699301861184</v>
      </c>
      <c r="Q173" s="106">
        <v>1.9428485523802228</v>
      </c>
      <c r="R173" s="106">
        <v>1.3066871642043389</v>
      </c>
    </row>
    <row r="174" spans="5:18" x14ac:dyDescent="0.3">
      <c r="E174" s="21">
        <v>206046.02</v>
      </c>
      <c r="F174" s="19" t="s">
        <v>23</v>
      </c>
      <c r="G174" s="19" t="s">
        <v>114</v>
      </c>
      <c r="H174" s="19" t="s">
        <v>25</v>
      </c>
      <c r="I174" s="19" t="s">
        <v>102</v>
      </c>
      <c r="J174" s="106">
        <v>1.9347667167633837</v>
      </c>
      <c r="K174" s="106">
        <v>1.951851839967873</v>
      </c>
      <c r="L174" s="106">
        <v>1.312827596122947</v>
      </c>
      <c r="M174" s="106">
        <v>1.9309338806754577</v>
      </c>
      <c r="N174" s="106">
        <v>1.9479851576925913</v>
      </c>
      <c r="O174" s="106">
        <v>1.3102268417560003</v>
      </c>
      <c r="P174" s="106">
        <v>1.9254607242367865</v>
      </c>
      <c r="Q174" s="106">
        <v>1.9424636700772147</v>
      </c>
      <c r="R174" s="106">
        <v>1.3065130551023796</v>
      </c>
    </row>
    <row r="175" spans="5:18" x14ac:dyDescent="0.3">
      <c r="E175" s="21">
        <v>206046.03</v>
      </c>
      <c r="F175" s="19" t="s">
        <v>23</v>
      </c>
      <c r="G175" s="19" t="s">
        <v>114</v>
      </c>
      <c r="H175" s="19" t="s">
        <v>26</v>
      </c>
      <c r="I175" s="19" t="s">
        <v>102</v>
      </c>
      <c r="J175" s="106" t="s">
        <v>123</v>
      </c>
      <c r="K175" s="106" t="s">
        <v>123</v>
      </c>
      <c r="L175" s="106" t="s">
        <v>123</v>
      </c>
      <c r="M175" s="106" t="s">
        <v>123</v>
      </c>
      <c r="N175" s="106" t="s">
        <v>123</v>
      </c>
      <c r="O175" s="106" t="s">
        <v>123</v>
      </c>
      <c r="P175" s="106" t="s">
        <v>123</v>
      </c>
      <c r="Q175" s="106" t="s">
        <v>123</v>
      </c>
      <c r="R175" s="106" t="s">
        <v>123</v>
      </c>
    </row>
    <row r="176" spans="5:18" x14ac:dyDescent="0.3">
      <c r="E176" s="21">
        <v>206046.04</v>
      </c>
      <c r="F176" s="19" t="s">
        <v>23</v>
      </c>
      <c r="G176" s="19" t="s">
        <v>114</v>
      </c>
      <c r="H176" s="19" t="s">
        <v>27</v>
      </c>
      <c r="I176" s="19" t="s">
        <v>102</v>
      </c>
      <c r="J176" s="106">
        <v>1.9681363156355987</v>
      </c>
      <c r="K176" s="106">
        <v>1.9772165293178852</v>
      </c>
      <c r="L176" s="106">
        <v>1.3242539443171932</v>
      </c>
      <c r="M176" s="106">
        <v>1.9642373732818947</v>
      </c>
      <c r="N176" s="106">
        <v>1.9732995987641642</v>
      </c>
      <c r="O176" s="106">
        <v>1.3216305539810973</v>
      </c>
      <c r="P176" s="106">
        <v>1.9586698193981256</v>
      </c>
      <c r="Q176" s="106">
        <v>1.9677063583572865</v>
      </c>
      <c r="R176" s="106">
        <v>1.3178844439519253</v>
      </c>
    </row>
    <row r="177" spans="5:18" x14ac:dyDescent="0.3">
      <c r="E177" s="21">
        <v>206046.05</v>
      </c>
      <c r="F177" s="19" t="s">
        <v>23</v>
      </c>
      <c r="G177" s="19" t="s">
        <v>114</v>
      </c>
      <c r="H177" s="19" t="s">
        <v>28</v>
      </c>
      <c r="I177" s="19" t="s">
        <v>102</v>
      </c>
      <c r="J177" s="106">
        <v>1.970901964520626</v>
      </c>
      <c r="K177" s="106">
        <v>1.9756973464294356</v>
      </c>
      <c r="L177" s="106">
        <v>1.3235723054319446</v>
      </c>
      <c r="M177" s="106">
        <v>1.9669975433261078</v>
      </c>
      <c r="N177" s="106">
        <v>1.9717834254266577</v>
      </c>
      <c r="O177" s="106">
        <v>1.3209502654447536</v>
      </c>
      <c r="P177" s="106">
        <v>1.9614221658484803</v>
      </c>
      <c r="Q177" s="106">
        <v>1.9661944825537077</v>
      </c>
      <c r="R177" s="106">
        <v>1.3172060836667872</v>
      </c>
    </row>
    <row r="178" spans="5:18" x14ac:dyDescent="0.3">
      <c r="E178" s="21">
        <v>206046.06</v>
      </c>
      <c r="F178" s="19" t="s">
        <v>23</v>
      </c>
      <c r="G178" s="19" t="s">
        <v>114</v>
      </c>
      <c r="H178" s="19" t="s">
        <v>29</v>
      </c>
      <c r="I178" s="19" t="s">
        <v>102</v>
      </c>
      <c r="J178" s="106" t="s">
        <v>123</v>
      </c>
      <c r="K178" s="106" t="s">
        <v>123</v>
      </c>
      <c r="L178" s="106" t="s">
        <v>123</v>
      </c>
      <c r="M178" s="106" t="s">
        <v>123</v>
      </c>
      <c r="N178" s="106" t="s">
        <v>123</v>
      </c>
      <c r="O178" s="106" t="s">
        <v>123</v>
      </c>
      <c r="P178" s="106" t="s">
        <v>123</v>
      </c>
      <c r="Q178" s="106" t="s">
        <v>123</v>
      </c>
      <c r="R178" s="106" t="s">
        <v>123</v>
      </c>
    </row>
    <row r="179" spans="5:18" x14ac:dyDescent="0.3">
      <c r="E179" s="21">
        <v>206046.07</v>
      </c>
      <c r="F179" s="19" t="s">
        <v>23</v>
      </c>
      <c r="G179" s="19" t="s">
        <v>114</v>
      </c>
      <c r="H179" s="19" t="s">
        <v>30</v>
      </c>
      <c r="I179" s="19" t="s">
        <v>102</v>
      </c>
      <c r="J179" s="106">
        <v>1.8871433679447467</v>
      </c>
      <c r="K179" s="106">
        <v>1.915281652347965</v>
      </c>
      <c r="L179" s="106">
        <v>1.2961811669378416</v>
      </c>
      <c r="M179" s="106">
        <v>1.8834048752670087</v>
      </c>
      <c r="N179" s="106">
        <v>1.9114874168093554</v>
      </c>
      <c r="O179" s="106">
        <v>1.2936133896910631</v>
      </c>
      <c r="P179" s="106">
        <v>1.8780664379321756</v>
      </c>
      <c r="Q179" s="106">
        <v>1.9060693806106797</v>
      </c>
      <c r="R179" s="106">
        <v>1.2899466932164732</v>
      </c>
    </row>
    <row r="180" spans="5:18" x14ac:dyDescent="0.3">
      <c r="E180" s="21">
        <v>206046.07999999999</v>
      </c>
      <c r="F180" s="19" t="s">
        <v>23</v>
      </c>
      <c r="G180" s="19" t="s">
        <v>114</v>
      </c>
      <c r="H180" s="19" t="s">
        <v>31</v>
      </c>
      <c r="I180" s="19" t="s">
        <v>102</v>
      </c>
      <c r="J180" s="106" t="s">
        <v>123</v>
      </c>
      <c r="K180" s="106" t="s">
        <v>123</v>
      </c>
      <c r="L180" s="106" t="s">
        <v>123</v>
      </c>
      <c r="M180" s="106" t="s">
        <v>123</v>
      </c>
      <c r="N180" s="106" t="s">
        <v>123</v>
      </c>
      <c r="O180" s="106" t="s">
        <v>123</v>
      </c>
      <c r="P180" s="106" t="s">
        <v>123</v>
      </c>
      <c r="Q180" s="106" t="s">
        <v>123</v>
      </c>
      <c r="R180" s="106" t="s">
        <v>123</v>
      </c>
    </row>
    <row r="181" spans="5:18" x14ac:dyDescent="0.3">
      <c r="E181" s="21">
        <v>206046.09</v>
      </c>
      <c r="F181" s="19" t="s">
        <v>23</v>
      </c>
      <c r="G181" s="19" t="s">
        <v>114</v>
      </c>
      <c r="H181" s="19" t="s">
        <v>32</v>
      </c>
      <c r="I181" s="19" t="s">
        <v>102</v>
      </c>
      <c r="J181" s="106">
        <v>1.9699456802098441</v>
      </c>
      <c r="K181" s="106">
        <v>1.9785857928423429</v>
      </c>
      <c r="L181" s="106">
        <v>1.3248680198768112</v>
      </c>
      <c r="M181" s="106">
        <v>1.9660431534457941</v>
      </c>
      <c r="N181" s="106">
        <v>1.9746661497328368</v>
      </c>
      <c r="O181" s="106">
        <v>1.3222434130369656</v>
      </c>
      <c r="P181" s="106">
        <v>1.9604704811488929</v>
      </c>
      <c r="Q181" s="106">
        <v>1.9690690358907739</v>
      </c>
      <c r="R181" s="106">
        <v>1.318495565882809</v>
      </c>
    </row>
    <row r="182" spans="5:18" x14ac:dyDescent="0.3">
      <c r="E182" s="21">
        <v>206046.1</v>
      </c>
      <c r="F182" s="19" t="s">
        <v>35</v>
      </c>
      <c r="G182" s="19" t="s">
        <v>114</v>
      </c>
      <c r="H182" s="19" t="s">
        <v>36</v>
      </c>
      <c r="I182" s="19" t="s">
        <v>102</v>
      </c>
      <c r="J182" s="106">
        <v>1.9853584581479169</v>
      </c>
      <c r="K182" s="106">
        <v>1.9902245328002406</v>
      </c>
      <c r="L182" s="106">
        <v>1.3300763462448779</v>
      </c>
      <c r="M182" s="106">
        <v>1.9814253981671306</v>
      </c>
      <c r="N182" s="106">
        <v>1.9862818329665599</v>
      </c>
      <c r="O182" s="106">
        <v>1.3274414215403052</v>
      </c>
      <c r="P182" s="106">
        <v>1.9758091255001806</v>
      </c>
      <c r="Q182" s="106">
        <v>1.9806517949254263</v>
      </c>
      <c r="R182" s="106">
        <v>1.3236788408346827</v>
      </c>
    </row>
  </sheetData>
  <mergeCells count="1">
    <mergeCell ref="B3:D3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1F884-CF6C-4BB4-AB4E-1D019A69EEC8}">
  <dimension ref="B1:N27"/>
  <sheetViews>
    <sheetView workbookViewId="0">
      <selection activeCell="B3" sqref="B3:E3"/>
    </sheetView>
  </sheetViews>
  <sheetFormatPr defaultColWidth="9.109375" defaultRowHeight="15.6" x14ac:dyDescent="0.3"/>
  <cols>
    <col min="1" max="1" width="2.6640625" style="10" customWidth="1"/>
    <col min="2" max="2" width="2.6640625" style="14" customWidth="1"/>
    <col min="3" max="3" width="2.6640625" style="8" customWidth="1"/>
    <col min="4" max="4" width="4.33203125" style="9" customWidth="1"/>
    <col min="5" max="5" width="25" style="10" customWidth="1"/>
    <col min="6" max="6" width="18.6640625" style="10" customWidth="1"/>
    <col min="7" max="7" width="16.88671875" style="10" customWidth="1"/>
    <col min="8" max="8" width="16.6640625" style="10" customWidth="1"/>
    <col min="9" max="9" width="12.33203125" style="10" customWidth="1"/>
    <col min="10" max="10" width="15.109375" style="10" customWidth="1"/>
    <col min="11" max="21" width="12.33203125" style="10" customWidth="1"/>
    <col min="22" max="22" width="14.109375" style="10" bestFit="1" customWidth="1"/>
    <col min="23" max="28" width="12.33203125" style="10" customWidth="1"/>
    <col min="29" max="29" width="16.109375" style="10" customWidth="1"/>
    <col min="30" max="30" width="15.33203125" style="10" customWidth="1"/>
    <col min="31" max="31" width="14.44140625" style="10" customWidth="1"/>
    <col min="32" max="33" width="12.33203125" style="10" customWidth="1"/>
    <col min="34" max="34" width="14.44140625" style="10" customWidth="1"/>
    <col min="35" max="44" width="12.33203125" style="10" customWidth="1"/>
    <col min="45" max="50" width="15.33203125" style="10" customWidth="1"/>
    <col min="51" max="57" width="15.44140625" style="10" customWidth="1"/>
    <col min="58" max="63" width="14.109375" style="10" bestFit="1" customWidth="1"/>
    <col min="64" max="73" width="13" style="10" customWidth="1"/>
    <col min="74" max="74" width="15.109375" style="10" bestFit="1" customWidth="1"/>
    <col min="75" max="75" width="13" style="10" customWidth="1"/>
    <col min="76" max="76" width="15.5546875" style="10" customWidth="1"/>
    <col min="77" max="77" width="15.6640625" style="10" customWidth="1"/>
    <col min="78" max="78" width="13" style="10" customWidth="1"/>
    <col min="79" max="79" width="14.44140625" style="10" customWidth="1"/>
    <col min="80" max="80" width="17.33203125" style="10" customWidth="1"/>
    <col min="81" max="86" width="13" style="10" customWidth="1"/>
    <col min="87" max="88" width="14.109375" style="10" bestFit="1" customWidth="1"/>
    <col min="89" max="92" width="15.109375" style="10" bestFit="1" customWidth="1"/>
    <col min="93" max="16384" width="9.109375" style="10"/>
  </cols>
  <sheetData>
    <row r="1" spans="2:14" ht="21" x14ac:dyDescent="0.4">
      <c r="B1" s="7" t="s">
        <v>124</v>
      </c>
    </row>
    <row r="2" spans="2:14" ht="18" x14ac:dyDescent="0.35">
      <c r="B2" s="12" t="str">
        <f>_Cover!B14</f>
        <v>NH DR Potential Study Outputs_Cover</v>
      </c>
    </row>
    <row r="3" spans="2:14" ht="14.4" x14ac:dyDescent="0.3">
      <c r="B3" s="155" t="str">
        <f ca="1">HYPERLINK("#"&amp;CELL("address", _Contents!B3 ), "Go to Table of Contents")</f>
        <v>Go to Table of Contents</v>
      </c>
      <c r="C3" s="156"/>
      <c r="D3" s="156"/>
      <c r="E3" s="156"/>
      <c r="F3" s="111"/>
      <c r="G3" s="111"/>
      <c r="H3" s="111"/>
      <c r="I3" s="111"/>
      <c r="J3" s="111"/>
      <c r="K3" s="111"/>
      <c r="L3" s="111"/>
    </row>
    <row r="5" spans="2:14" ht="18.600000000000001" thickBot="1" x14ac:dyDescent="0.4">
      <c r="E5" s="150" t="s">
        <v>125</v>
      </c>
    </row>
    <row r="6" spans="2:14" x14ac:dyDescent="0.3">
      <c r="C6" s="10"/>
      <c r="D6" s="10"/>
      <c r="E6" s="157" t="s">
        <v>51</v>
      </c>
      <c r="F6" s="159" t="s">
        <v>126</v>
      </c>
      <c r="G6" s="160"/>
      <c r="H6" s="160"/>
      <c r="I6" s="160" t="s">
        <v>127</v>
      </c>
      <c r="J6" s="160"/>
      <c r="K6" s="160"/>
      <c r="L6" s="160" t="s">
        <v>128</v>
      </c>
      <c r="M6" s="160"/>
      <c r="N6" s="161"/>
    </row>
    <row r="7" spans="2:14" ht="40.950000000000003" customHeight="1" thickBot="1" x14ac:dyDescent="0.35">
      <c r="C7" s="10"/>
      <c r="D7" s="10"/>
      <c r="E7" s="158"/>
      <c r="F7" s="151">
        <v>2021</v>
      </c>
      <c r="G7" s="152">
        <v>2022</v>
      </c>
      <c r="H7" s="152">
        <v>2023</v>
      </c>
      <c r="I7" s="152">
        <v>2021</v>
      </c>
      <c r="J7" s="152">
        <v>2022</v>
      </c>
      <c r="K7" s="152">
        <v>2023</v>
      </c>
      <c r="L7" s="152">
        <v>2021</v>
      </c>
      <c r="M7" s="152">
        <v>2022</v>
      </c>
      <c r="N7" s="153">
        <v>2023</v>
      </c>
    </row>
    <row r="8" spans="2:14" x14ac:dyDescent="0.3">
      <c r="C8" s="10"/>
      <c r="D8" s="10"/>
      <c r="E8" s="138" t="s">
        <v>55</v>
      </c>
      <c r="F8" s="139">
        <v>12.321956768820613</v>
      </c>
      <c r="G8" s="140">
        <v>12.513189177751464</v>
      </c>
      <c r="H8" s="140">
        <v>13.750552107392981</v>
      </c>
      <c r="I8" s="140">
        <v>26.7457351624961</v>
      </c>
      <c r="J8" s="140">
        <v>27.332369453393451</v>
      </c>
      <c r="K8" s="140">
        <v>29.097845391105118</v>
      </c>
      <c r="L8" s="140">
        <v>31.848027474396101</v>
      </c>
      <c r="M8" s="140">
        <v>33.024078786567685</v>
      </c>
      <c r="N8" s="141">
        <v>34.440639908851828</v>
      </c>
    </row>
    <row r="9" spans="2:14" x14ac:dyDescent="0.3">
      <c r="C9" s="10"/>
      <c r="D9" s="10"/>
      <c r="E9" s="142" t="s">
        <v>59</v>
      </c>
      <c r="F9" s="143">
        <v>12.187187041330807</v>
      </c>
      <c r="G9" s="144">
        <v>12.369821138174173</v>
      </c>
      <c r="H9" s="144">
        <v>13.498611581296073</v>
      </c>
      <c r="I9" s="144">
        <v>26.031161170287628</v>
      </c>
      <c r="J9" s="144">
        <v>26.585121388198012</v>
      </c>
      <c r="K9" s="144">
        <v>28.166816713398319</v>
      </c>
      <c r="L9" s="144">
        <v>31.067883665347669</v>
      </c>
      <c r="M9" s="144">
        <v>32.173512594422256</v>
      </c>
      <c r="N9" s="145">
        <v>33.426991119688125</v>
      </c>
    </row>
    <row r="10" spans="2:14" x14ac:dyDescent="0.3">
      <c r="C10" s="10"/>
      <c r="D10" s="10"/>
      <c r="E10" s="142" t="s">
        <v>60</v>
      </c>
      <c r="F10" s="143">
        <v>12.269151632926615</v>
      </c>
      <c r="G10" s="144">
        <v>12.447919637947825</v>
      </c>
      <c r="H10" s="144">
        <v>13.508434449271771</v>
      </c>
      <c r="I10" s="144">
        <v>25.685171246912976</v>
      </c>
      <c r="J10" s="144">
        <v>26.214554470540296</v>
      </c>
      <c r="K10" s="144">
        <v>27.661184684885232</v>
      </c>
      <c r="L10" s="144">
        <v>30.769070171252078</v>
      </c>
      <c r="M10" s="144">
        <v>31.867589678802126</v>
      </c>
      <c r="N10" s="145">
        <v>32.977633819950206</v>
      </c>
    </row>
    <row r="11" spans="2:14" x14ac:dyDescent="0.3">
      <c r="C11" s="10"/>
      <c r="D11" s="10"/>
      <c r="E11" s="142" t="s">
        <v>61</v>
      </c>
      <c r="F11" s="143">
        <v>12.309581124811928</v>
      </c>
      <c r="G11" s="144">
        <v>12.476267981681419</v>
      </c>
      <c r="H11" s="144">
        <v>13.43926214897809</v>
      </c>
      <c r="I11" s="144">
        <v>26.405983392561847</v>
      </c>
      <c r="J11" s="144">
        <v>26.934059826510225</v>
      </c>
      <c r="K11" s="144">
        <v>28.31761718577539</v>
      </c>
      <c r="L11" s="144">
        <v>31.675116970091498</v>
      </c>
      <c r="M11" s="144">
        <v>32.716683573652098</v>
      </c>
      <c r="N11" s="145">
        <v>33.790352275783547</v>
      </c>
    </row>
    <row r="12" spans="2:14" x14ac:dyDescent="0.3">
      <c r="C12" s="10"/>
      <c r="D12" s="10"/>
      <c r="E12" s="142" t="s">
        <v>62</v>
      </c>
      <c r="F12" s="143">
        <v>15.551306976657871</v>
      </c>
      <c r="G12" s="144">
        <v>15.83330238831531</v>
      </c>
      <c r="H12" s="144">
        <v>16.988341436582434</v>
      </c>
      <c r="I12" s="144">
        <v>40.55352906164692</v>
      </c>
      <c r="J12" s="144">
        <v>41.610517490265799</v>
      </c>
      <c r="K12" s="144">
        <v>43.707497895030073</v>
      </c>
      <c r="L12" s="144">
        <v>46.726147577905131</v>
      </c>
      <c r="M12" s="144">
        <v>48.347216549177077</v>
      </c>
      <c r="N12" s="145">
        <v>50.186385057411037</v>
      </c>
    </row>
    <row r="13" spans="2:14" x14ac:dyDescent="0.3">
      <c r="D13" s="10"/>
      <c r="E13" s="142" t="s">
        <v>63</v>
      </c>
      <c r="F13" s="143">
        <v>17.720986734686225</v>
      </c>
      <c r="G13" s="144">
        <v>18.073732935915224</v>
      </c>
      <c r="H13" s="144">
        <v>19.565157578389638</v>
      </c>
      <c r="I13" s="144">
        <v>45.37332516946325</v>
      </c>
      <c r="J13" s="144">
        <v>46.574154875845821</v>
      </c>
      <c r="K13" s="144">
        <v>49.013324048085408</v>
      </c>
      <c r="L13" s="144">
        <v>52.227255430732598</v>
      </c>
      <c r="M13" s="144">
        <v>54.150650847348707</v>
      </c>
      <c r="N13" s="145">
        <v>56.26337864932713</v>
      </c>
    </row>
    <row r="14" spans="2:14" x14ac:dyDescent="0.3">
      <c r="D14" s="10"/>
      <c r="E14" s="142" t="s">
        <v>64</v>
      </c>
      <c r="F14" s="143">
        <v>19.353453671</v>
      </c>
      <c r="G14" s="144">
        <v>19.769258981</v>
      </c>
      <c r="H14" s="144">
        <v>21.607111920999998</v>
      </c>
      <c r="I14" s="144">
        <v>48.814749440000007</v>
      </c>
      <c r="J14" s="144">
        <v>50.131560608000008</v>
      </c>
      <c r="K14" s="144">
        <v>52.945336316000009</v>
      </c>
      <c r="L14" s="144">
        <v>56.194584505000023</v>
      </c>
      <c r="M14" s="144">
        <v>58.402770887000031</v>
      </c>
      <c r="N14" s="145">
        <v>60.811089811000009</v>
      </c>
    </row>
    <row r="15" spans="2:14" x14ac:dyDescent="0.3">
      <c r="D15" s="10"/>
      <c r="E15" s="142" t="s">
        <v>65</v>
      </c>
      <c r="F15" s="143">
        <v>18.000563100522232</v>
      </c>
      <c r="G15" s="144">
        <v>18.354122690166054</v>
      </c>
      <c r="H15" s="144">
        <v>19.905446871503596</v>
      </c>
      <c r="I15" s="144">
        <v>45.084569871532999</v>
      </c>
      <c r="J15" s="144">
        <v>46.250663176165091</v>
      </c>
      <c r="K15" s="144">
        <v>48.679697777890823</v>
      </c>
      <c r="L15" s="144">
        <v>52.121932092228633</v>
      </c>
      <c r="M15" s="144">
        <v>54.051996494945911</v>
      </c>
      <c r="N15" s="145">
        <v>56.126479256396848</v>
      </c>
    </row>
    <row r="16" spans="2:14" x14ac:dyDescent="0.3">
      <c r="D16" s="10"/>
      <c r="E16" s="142" t="s">
        <v>66</v>
      </c>
      <c r="F16" s="143">
        <v>15.870878825355318</v>
      </c>
      <c r="G16" s="144">
        <v>16.162949992733473</v>
      </c>
      <c r="H16" s="144">
        <v>17.37838285152495</v>
      </c>
      <c r="I16" s="144">
        <v>40.387077806578198</v>
      </c>
      <c r="J16" s="144">
        <v>41.424659414187616</v>
      </c>
      <c r="K16" s="144">
        <v>43.424003832613749</v>
      </c>
      <c r="L16" s="144">
        <v>46.679753968194184</v>
      </c>
      <c r="M16" s="144">
        <v>48.298285864400206</v>
      </c>
      <c r="N16" s="145">
        <v>50.033090681047995</v>
      </c>
    </row>
    <row r="17" spans="4:14" x14ac:dyDescent="0.3">
      <c r="D17" s="10"/>
      <c r="E17" s="142" t="s">
        <v>67</v>
      </c>
      <c r="F17" s="143">
        <v>12.574119992029706</v>
      </c>
      <c r="G17" s="144">
        <v>12.74884330581731</v>
      </c>
      <c r="H17" s="144">
        <v>13.806879731834512</v>
      </c>
      <c r="I17" s="144">
        <v>26.512357484386577</v>
      </c>
      <c r="J17" s="144">
        <v>27.032974839257744</v>
      </c>
      <c r="K17" s="144">
        <v>28.456215488372358</v>
      </c>
      <c r="L17" s="144">
        <v>31.923519709723969</v>
      </c>
      <c r="M17" s="144">
        <v>32.99626237619411</v>
      </c>
      <c r="N17" s="145">
        <v>34.088184144655457</v>
      </c>
    </row>
    <row r="18" spans="4:14" x14ac:dyDescent="0.3">
      <c r="D18" s="10"/>
      <c r="E18" s="142" t="s">
        <v>68</v>
      </c>
      <c r="F18" s="143">
        <v>11.987497220006505</v>
      </c>
      <c r="G18" s="144">
        <v>12.158915124915255</v>
      </c>
      <c r="H18" s="144">
        <v>13.300010364644937</v>
      </c>
      <c r="I18" s="144">
        <v>26.004819984592242</v>
      </c>
      <c r="J18" s="144">
        <v>26.550512232837693</v>
      </c>
      <c r="K18" s="144">
        <v>28.154870522403503</v>
      </c>
      <c r="L18" s="144">
        <v>31.098208201514947</v>
      </c>
      <c r="M18" s="144">
        <v>32.200467831043625</v>
      </c>
      <c r="N18" s="145">
        <v>33.471920195694189</v>
      </c>
    </row>
    <row r="19" spans="4:14" ht="16.2" thickBot="1" x14ac:dyDescent="0.35">
      <c r="D19" s="10"/>
      <c r="E19" s="146" t="s">
        <v>69</v>
      </c>
      <c r="F19" s="147">
        <v>12.198104999696081</v>
      </c>
      <c r="G19" s="148">
        <v>12.384397089517254</v>
      </c>
      <c r="H19" s="148">
        <v>13.57761426673993</v>
      </c>
      <c r="I19" s="148">
        <v>26.688984043602808</v>
      </c>
      <c r="J19" s="148">
        <v>27.273985552464456</v>
      </c>
      <c r="K19" s="148">
        <v>29.005761970565963</v>
      </c>
      <c r="L19" s="148">
        <v>31.769483797586524</v>
      </c>
      <c r="M19" s="148">
        <v>32.926106596497391</v>
      </c>
      <c r="N19" s="149">
        <v>34.319045759982401</v>
      </c>
    </row>
    <row r="20" spans="4:14" x14ac:dyDescent="0.3">
      <c r="D20" s="10"/>
    </row>
    <row r="21" spans="4:14" x14ac:dyDescent="0.3">
      <c r="D21" s="10"/>
    </row>
    <row r="22" spans="4:14" x14ac:dyDescent="0.3">
      <c r="D22" s="10"/>
    </row>
    <row r="23" spans="4:14" x14ac:dyDescent="0.3">
      <c r="D23" s="10"/>
    </row>
    <row r="24" spans="4:14" x14ac:dyDescent="0.3">
      <c r="D24" s="10"/>
    </row>
    <row r="25" spans="4:14" x14ac:dyDescent="0.3">
      <c r="D25" s="10"/>
    </row>
    <row r="26" spans="4:14" x14ac:dyDescent="0.3">
      <c r="D26" s="10"/>
    </row>
    <row r="27" spans="4:14" x14ac:dyDescent="0.3">
      <c r="D27" s="10"/>
    </row>
  </sheetData>
  <protectedRanges>
    <protectedRange sqref="F5:L5" name="Range1"/>
  </protectedRanges>
  <mergeCells count="5">
    <mergeCell ref="B3:E3"/>
    <mergeCell ref="E6:E7"/>
    <mergeCell ref="F6:H6"/>
    <mergeCell ref="I6:K6"/>
    <mergeCell ref="L6:N6"/>
  </mergeCells>
  <dataValidations count="1">
    <dataValidation type="list" allowBlank="1" showInputMessage="1" showErrorMessage="1" sqref="F5:L5" xr:uid="{3860900A-C232-4DF7-91D2-0E6505C10825}">
      <formula1>"Scenario 1, Scenario 2, Scenario 3"</formula1>
    </dataValidation>
  </dataValidation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0924A-BE86-4890-835D-9F571B4A4CAE}">
  <sheetPr>
    <tabColor rgb="FF003766"/>
  </sheetPr>
  <dimension ref="B8:E22"/>
  <sheetViews>
    <sheetView showGridLines="0" zoomScale="80" zoomScaleNormal="80" workbookViewId="0">
      <selection activeCell="R14" sqref="R14"/>
    </sheetView>
  </sheetViews>
  <sheetFormatPr defaultRowHeight="14.4" x14ac:dyDescent="0.3"/>
  <cols>
    <col min="1" max="4" width="2.6640625" customWidth="1"/>
    <col min="5" max="5" width="20.6640625" customWidth="1"/>
  </cols>
  <sheetData>
    <row r="8" spans="2:5" ht="15.6" x14ac:dyDescent="0.3">
      <c r="B8" s="102" t="s">
        <v>129</v>
      </c>
    </row>
    <row r="9" spans="2:5" ht="21" x14ac:dyDescent="0.4">
      <c r="B9" s="1" t="s">
        <v>130</v>
      </c>
    </row>
    <row r="14" spans="2:5" ht="18" x14ac:dyDescent="0.35">
      <c r="B14" s="6" t="str">
        <f>_Cover!B14</f>
        <v>NH DR Potential Study Outputs_Cover</v>
      </c>
    </row>
    <row r="15" spans="2:5" x14ac:dyDescent="0.3">
      <c r="B15" s="154" t="str">
        <f ca="1">HYPERLINK("#"&amp;CELL("address", _Contents!B3 ), "Go to Table of Contents")</f>
        <v>Go to Table of Contents</v>
      </c>
      <c r="C15" s="154"/>
      <c r="D15" s="154"/>
      <c r="E15" s="154"/>
    </row>
    <row r="22" spans="2:2" x14ac:dyDescent="0.3">
      <c r="B22" s="5" t="s">
        <v>7</v>
      </c>
    </row>
  </sheetData>
  <mergeCells count="1">
    <mergeCell ref="B15:E1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23FAA-6D01-4427-8BDA-1736E190D726}">
  <dimension ref="B1:S181"/>
  <sheetViews>
    <sheetView zoomScale="70" zoomScaleNormal="70" workbookViewId="0">
      <selection activeCell="K27" sqref="K27"/>
    </sheetView>
  </sheetViews>
  <sheetFormatPr defaultColWidth="9.109375" defaultRowHeight="15.6" x14ac:dyDescent="0.3"/>
  <cols>
    <col min="1" max="1" width="2.6640625" style="10" customWidth="1"/>
    <col min="2" max="2" width="2.6640625" style="14" customWidth="1"/>
    <col min="3" max="3" width="2.6640625" style="8" customWidth="1"/>
    <col min="4" max="4" width="6.5546875" style="9" customWidth="1"/>
    <col min="5" max="5" width="12.109375" style="10" bestFit="1" customWidth="1"/>
    <col min="6" max="6" width="18" style="10" customWidth="1"/>
    <col min="7" max="7" width="35.6640625" style="10" customWidth="1"/>
    <col min="8" max="8" width="26.33203125" style="10" customWidth="1"/>
    <col min="9" max="9" width="37.88671875" style="10" customWidth="1"/>
    <col min="10" max="10" width="42.88671875" style="10" customWidth="1"/>
    <col min="11" max="11" width="35.6640625" style="10" customWidth="1"/>
    <col min="12" max="12" width="25.44140625" style="10" customWidth="1"/>
    <col min="13" max="13" width="20.5546875" style="10" customWidth="1"/>
    <col min="14" max="18" width="15.6640625" style="11" customWidth="1"/>
    <col min="19" max="19" width="62.88671875" style="10" customWidth="1"/>
    <col min="20" max="16384" width="9.109375" style="10"/>
  </cols>
  <sheetData>
    <row r="1" spans="2:19" ht="21" x14ac:dyDescent="0.4">
      <c r="B1" s="7" t="s">
        <v>131</v>
      </c>
    </row>
    <row r="2" spans="2:19" ht="18" x14ac:dyDescent="0.35">
      <c r="B2" s="12" t="str">
        <f>_Cover!B14</f>
        <v>NH DR Potential Study Outputs_Cover</v>
      </c>
    </row>
    <row r="3" spans="2:19" ht="14.4" x14ac:dyDescent="0.3">
      <c r="B3" s="155" t="str">
        <f ca="1">HYPERLINK("#"&amp;CELL("address", _Contents!B3 ), "Go to Table of Contents")</f>
        <v>Go to Table of Contents</v>
      </c>
      <c r="C3" s="156"/>
      <c r="D3" s="156"/>
      <c r="N3" s="10"/>
      <c r="O3" s="10"/>
      <c r="P3" s="10"/>
      <c r="Q3" s="10"/>
      <c r="R3" s="10"/>
    </row>
    <row r="4" spans="2:19" ht="51" customHeight="1" x14ac:dyDescent="0.3">
      <c r="E4" s="15" t="s">
        <v>73</v>
      </c>
      <c r="F4" s="15" t="s">
        <v>19</v>
      </c>
      <c r="G4" s="15" t="s">
        <v>18</v>
      </c>
      <c r="H4" s="15" t="s">
        <v>20</v>
      </c>
      <c r="I4" s="15" t="s">
        <v>74</v>
      </c>
      <c r="J4" s="15" t="s">
        <v>132</v>
      </c>
      <c r="K4" s="15" t="s">
        <v>133</v>
      </c>
      <c r="L4" s="16" t="s">
        <v>134</v>
      </c>
      <c r="M4" s="16" t="s">
        <v>135</v>
      </c>
      <c r="N4" s="16" t="s">
        <v>136</v>
      </c>
      <c r="O4" s="16" t="s">
        <v>137</v>
      </c>
      <c r="P4" s="16" t="s">
        <v>138</v>
      </c>
      <c r="Q4" s="16" t="s">
        <v>139</v>
      </c>
      <c r="R4" s="16" t="s">
        <v>140</v>
      </c>
      <c r="S4" s="16" t="s">
        <v>141</v>
      </c>
    </row>
    <row r="5" spans="2:19" x14ac:dyDescent="0.3">
      <c r="E5" s="18">
        <v>101001.14</v>
      </c>
      <c r="F5" s="19" t="s">
        <v>42</v>
      </c>
      <c r="G5" s="19" t="s">
        <v>82</v>
      </c>
      <c r="H5" s="19" t="s">
        <v>83</v>
      </c>
      <c r="I5" s="19" t="s">
        <v>84</v>
      </c>
      <c r="J5" s="19" t="s">
        <v>142</v>
      </c>
      <c r="K5" s="19" t="s">
        <v>143</v>
      </c>
      <c r="L5" s="19" t="s">
        <v>144</v>
      </c>
      <c r="M5" s="19">
        <v>0.12</v>
      </c>
      <c r="N5" s="103">
        <v>25009.394856910902</v>
      </c>
      <c r="O5" s="19">
        <v>1.1169491859932092</v>
      </c>
      <c r="P5" s="19">
        <v>0.1</v>
      </c>
      <c r="Q5" s="19">
        <v>0.1</v>
      </c>
      <c r="R5" s="19">
        <v>25</v>
      </c>
      <c r="S5" s="104"/>
    </row>
    <row r="6" spans="2:19" x14ac:dyDescent="0.3">
      <c r="E6" s="18">
        <v>101001.15</v>
      </c>
      <c r="F6" s="19" t="s">
        <v>42</v>
      </c>
      <c r="G6" s="19" t="s">
        <v>82</v>
      </c>
      <c r="H6" s="19" t="s">
        <v>85</v>
      </c>
      <c r="I6" s="19" t="s">
        <v>84</v>
      </c>
      <c r="J6" s="19" t="s">
        <v>142</v>
      </c>
      <c r="K6" s="19" t="s">
        <v>143</v>
      </c>
      <c r="L6" s="19" t="s">
        <v>144</v>
      </c>
      <c r="M6" s="19">
        <v>0.14000000000000001</v>
      </c>
      <c r="N6" s="103">
        <v>2015.542828444444</v>
      </c>
      <c r="O6" s="19">
        <v>1.1169491859932092</v>
      </c>
      <c r="P6" s="19">
        <v>0.1</v>
      </c>
      <c r="Q6" s="19">
        <v>0.1</v>
      </c>
      <c r="R6" s="19">
        <v>25</v>
      </c>
      <c r="S6" s="104"/>
    </row>
    <row r="7" spans="2:19" x14ac:dyDescent="0.3">
      <c r="E7" s="18">
        <v>101001.16</v>
      </c>
      <c r="F7" s="19" t="s">
        <v>42</v>
      </c>
      <c r="G7" s="19" t="s">
        <v>82</v>
      </c>
      <c r="H7" s="19" t="s">
        <v>86</v>
      </c>
      <c r="I7" s="19" t="s">
        <v>84</v>
      </c>
      <c r="J7" s="19" t="s">
        <v>142</v>
      </c>
      <c r="K7" s="19" t="s">
        <v>143</v>
      </c>
      <c r="L7" s="19" t="s">
        <v>144</v>
      </c>
      <c r="M7" s="19">
        <v>0.17</v>
      </c>
      <c r="N7" s="103">
        <v>8373.4555316613514</v>
      </c>
      <c r="O7" s="19">
        <v>1.1169491859932092</v>
      </c>
      <c r="P7" s="19">
        <v>0.1</v>
      </c>
      <c r="Q7" s="19">
        <v>0.1</v>
      </c>
      <c r="R7" s="19">
        <v>25</v>
      </c>
      <c r="S7" s="104"/>
    </row>
    <row r="8" spans="2:19" x14ac:dyDescent="0.3">
      <c r="E8" s="18">
        <v>101002.14</v>
      </c>
      <c r="F8" s="19" t="s">
        <v>42</v>
      </c>
      <c r="G8" s="19" t="s">
        <v>87</v>
      </c>
      <c r="H8" s="19" t="s">
        <v>83</v>
      </c>
      <c r="I8" s="19" t="s">
        <v>88</v>
      </c>
      <c r="J8" s="19" t="s">
        <v>142</v>
      </c>
      <c r="K8" s="19" t="s">
        <v>143</v>
      </c>
      <c r="L8" s="19" t="s">
        <v>144</v>
      </c>
      <c r="M8" s="19">
        <v>0.12</v>
      </c>
      <c r="N8" s="103">
        <v>246831.85358777284</v>
      </c>
      <c r="O8" s="19">
        <v>0.99360117963898287</v>
      </c>
      <c r="P8" s="19">
        <v>0.1</v>
      </c>
      <c r="Q8" s="19">
        <v>0.1</v>
      </c>
      <c r="R8" s="19">
        <v>278</v>
      </c>
      <c r="S8" s="104"/>
    </row>
    <row r="9" spans="2:19" x14ac:dyDescent="0.3">
      <c r="E9" s="18">
        <v>101002.15</v>
      </c>
      <c r="F9" s="19" t="s">
        <v>42</v>
      </c>
      <c r="G9" s="19" t="s">
        <v>87</v>
      </c>
      <c r="H9" s="19" t="s">
        <v>85</v>
      </c>
      <c r="I9" s="19" t="s">
        <v>88</v>
      </c>
      <c r="J9" s="19" t="s">
        <v>142</v>
      </c>
      <c r="K9" s="19" t="s">
        <v>143</v>
      </c>
      <c r="L9" s="19" t="s">
        <v>144</v>
      </c>
      <c r="M9" s="19">
        <v>0.14000000000000001</v>
      </c>
      <c r="N9" s="103">
        <v>19892.531393777776</v>
      </c>
      <c r="O9" s="19">
        <v>0.99371356311901371</v>
      </c>
      <c r="P9" s="19">
        <v>0.1</v>
      </c>
      <c r="Q9" s="19">
        <v>0.1</v>
      </c>
      <c r="R9" s="19">
        <v>278</v>
      </c>
      <c r="S9" s="104"/>
    </row>
    <row r="10" spans="2:19" x14ac:dyDescent="0.3">
      <c r="E10" s="18">
        <v>101002.16</v>
      </c>
      <c r="F10" s="19" t="s">
        <v>42</v>
      </c>
      <c r="G10" s="19" t="s">
        <v>87</v>
      </c>
      <c r="H10" s="19" t="s">
        <v>86</v>
      </c>
      <c r="I10" s="19" t="s">
        <v>88</v>
      </c>
      <c r="J10" s="19" t="s">
        <v>142</v>
      </c>
      <c r="K10" s="19" t="s">
        <v>143</v>
      </c>
      <c r="L10" s="19" t="s">
        <v>144</v>
      </c>
      <c r="M10" s="19">
        <v>0.17</v>
      </c>
      <c r="N10" s="103">
        <v>82642.365464657691</v>
      </c>
      <c r="O10" s="19">
        <v>0.9937135631190136</v>
      </c>
      <c r="P10" s="19">
        <v>0.1</v>
      </c>
      <c r="Q10" s="19">
        <v>0.1</v>
      </c>
      <c r="R10" s="19">
        <v>278</v>
      </c>
      <c r="S10" s="104"/>
    </row>
    <row r="11" spans="2:19" x14ac:dyDescent="0.3">
      <c r="E11" s="18">
        <v>101006.14</v>
      </c>
      <c r="F11" s="19" t="s">
        <v>42</v>
      </c>
      <c r="G11" s="19" t="s">
        <v>89</v>
      </c>
      <c r="H11" s="19" t="s">
        <v>83</v>
      </c>
      <c r="I11" s="19" t="s">
        <v>84</v>
      </c>
      <c r="J11" s="19" t="s">
        <v>145</v>
      </c>
      <c r="K11" s="19" t="s">
        <v>146</v>
      </c>
      <c r="L11" s="19" t="s">
        <v>144</v>
      </c>
      <c r="M11" s="19">
        <v>0.18</v>
      </c>
      <c r="N11" s="103">
        <v>4058.1515177279998</v>
      </c>
      <c r="O11" s="19">
        <v>1.1169491859932092</v>
      </c>
      <c r="P11" s="19">
        <v>0.2</v>
      </c>
      <c r="Q11" s="19">
        <v>0.1</v>
      </c>
      <c r="R11" s="19">
        <v>25</v>
      </c>
      <c r="S11" s="104"/>
    </row>
    <row r="12" spans="2:19" x14ac:dyDescent="0.3">
      <c r="E12" s="18">
        <v>101006.15</v>
      </c>
      <c r="F12" s="19" t="s">
        <v>42</v>
      </c>
      <c r="G12" s="19" t="s">
        <v>89</v>
      </c>
      <c r="H12" s="19" t="s">
        <v>85</v>
      </c>
      <c r="I12" s="19" t="s">
        <v>84</v>
      </c>
      <c r="J12" s="19" t="s">
        <v>145</v>
      </c>
      <c r="K12" s="19" t="s">
        <v>146</v>
      </c>
      <c r="L12" s="19" t="s">
        <v>144</v>
      </c>
      <c r="M12" s="19">
        <v>0.15</v>
      </c>
      <c r="N12" s="103">
        <v>300.95719051999998</v>
      </c>
      <c r="O12" s="19">
        <v>1.1169491859932092</v>
      </c>
      <c r="P12" s="19">
        <v>0.2</v>
      </c>
      <c r="Q12" s="19">
        <v>0.1</v>
      </c>
      <c r="R12" s="19">
        <v>25</v>
      </c>
      <c r="S12" s="104"/>
    </row>
    <row r="13" spans="2:19" x14ac:dyDescent="0.3">
      <c r="E13" s="18">
        <v>101006.16</v>
      </c>
      <c r="F13" s="19" t="s">
        <v>42</v>
      </c>
      <c r="G13" s="19" t="s">
        <v>89</v>
      </c>
      <c r="H13" s="19" t="s">
        <v>86</v>
      </c>
      <c r="I13" s="19" t="s">
        <v>84</v>
      </c>
      <c r="J13" s="19" t="s">
        <v>145</v>
      </c>
      <c r="K13" s="19" t="s">
        <v>146</v>
      </c>
      <c r="L13" s="19" t="s">
        <v>144</v>
      </c>
      <c r="M13" s="19">
        <v>0.11</v>
      </c>
      <c r="N13" s="103">
        <v>1116.6630787200002</v>
      </c>
      <c r="O13" s="19">
        <v>1.1169491859932092</v>
      </c>
      <c r="P13" s="19">
        <v>0.2</v>
      </c>
      <c r="Q13" s="19">
        <v>0.1</v>
      </c>
      <c r="R13" s="19">
        <v>25</v>
      </c>
      <c r="S13" s="104"/>
    </row>
    <row r="14" spans="2:19" x14ac:dyDescent="0.3">
      <c r="E14" s="18">
        <v>101003.14</v>
      </c>
      <c r="F14" s="19" t="s">
        <v>42</v>
      </c>
      <c r="G14" s="19" t="s">
        <v>90</v>
      </c>
      <c r="H14" s="19" t="s">
        <v>83</v>
      </c>
      <c r="I14" s="19" t="s">
        <v>84</v>
      </c>
      <c r="J14" s="19" t="s">
        <v>147</v>
      </c>
      <c r="K14" s="19" t="s">
        <v>148</v>
      </c>
      <c r="L14" s="19" t="s">
        <v>144</v>
      </c>
      <c r="M14" s="19">
        <v>0.52</v>
      </c>
      <c r="N14" s="103">
        <v>2085.1009641000001</v>
      </c>
      <c r="O14" s="19">
        <v>1.1260614959294388</v>
      </c>
      <c r="P14" s="19">
        <v>0</v>
      </c>
      <c r="Q14" s="19">
        <v>0.1</v>
      </c>
      <c r="R14" s="19">
        <v>25</v>
      </c>
      <c r="S14" s="104"/>
    </row>
    <row r="15" spans="2:19" x14ac:dyDescent="0.3">
      <c r="E15" s="18">
        <v>101004.14</v>
      </c>
      <c r="F15" s="19" t="s">
        <v>42</v>
      </c>
      <c r="G15" s="19" t="s">
        <v>91</v>
      </c>
      <c r="H15" s="19" t="s">
        <v>83</v>
      </c>
      <c r="I15" s="19" t="s">
        <v>88</v>
      </c>
      <c r="J15" s="19" t="s">
        <v>149</v>
      </c>
      <c r="K15" s="19" t="s">
        <v>150</v>
      </c>
      <c r="L15" s="19" t="s">
        <v>144</v>
      </c>
      <c r="M15" s="19">
        <v>0.52</v>
      </c>
      <c r="N15" s="103">
        <v>28185.832890599999</v>
      </c>
      <c r="O15" s="19">
        <v>1.1260614959294388</v>
      </c>
      <c r="P15" s="19">
        <v>0</v>
      </c>
      <c r="Q15" s="19">
        <v>0.1</v>
      </c>
      <c r="R15" s="19">
        <v>220</v>
      </c>
      <c r="S15" s="104"/>
    </row>
    <row r="16" spans="2:19" x14ac:dyDescent="0.3">
      <c r="E16" s="18">
        <v>101005.14</v>
      </c>
      <c r="F16" s="19" t="s">
        <v>42</v>
      </c>
      <c r="G16" s="19" t="s">
        <v>92</v>
      </c>
      <c r="H16" s="19" t="s">
        <v>83</v>
      </c>
      <c r="I16" s="19" t="s">
        <v>88</v>
      </c>
      <c r="J16" s="19" t="s">
        <v>149</v>
      </c>
      <c r="K16" s="19" t="s">
        <v>151</v>
      </c>
      <c r="L16" s="19" t="s">
        <v>144</v>
      </c>
      <c r="M16" s="19">
        <v>0.52</v>
      </c>
      <c r="N16" s="103">
        <v>14092.916445299999</v>
      </c>
      <c r="O16" s="19">
        <v>1.1260614959294388</v>
      </c>
      <c r="P16" s="19">
        <v>0</v>
      </c>
      <c r="Q16" s="19">
        <v>0.1</v>
      </c>
      <c r="R16" s="19">
        <v>278</v>
      </c>
      <c r="S16" s="104"/>
    </row>
    <row r="17" spans="5:19" x14ac:dyDescent="0.3">
      <c r="E17" s="18">
        <v>201019.09</v>
      </c>
      <c r="F17" s="19" t="s">
        <v>23</v>
      </c>
      <c r="G17" s="19" t="s">
        <v>93</v>
      </c>
      <c r="H17" s="19" t="s">
        <v>32</v>
      </c>
      <c r="I17" s="19" t="s">
        <v>94</v>
      </c>
      <c r="J17" s="19" t="s">
        <v>152</v>
      </c>
      <c r="K17" s="19" t="s">
        <v>153</v>
      </c>
      <c r="L17" s="19" t="s">
        <v>154</v>
      </c>
      <c r="M17" s="19">
        <v>10</v>
      </c>
      <c r="N17" s="103">
        <v>1257.1999999999998</v>
      </c>
      <c r="O17" s="19">
        <v>1.0049999999999999</v>
      </c>
      <c r="P17" s="19">
        <v>0.05</v>
      </c>
      <c r="Q17" s="19">
        <v>0.1</v>
      </c>
      <c r="R17" s="19">
        <v>5110</v>
      </c>
      <c r="S17" s="104"/>
    </row>
    <row r="18" spans="5:19" x14ac:dyDescent="0.3">
      <c r="E18" s="18">
        <v>102008.14</v>
      </c>
      <c r="F18" s="19" t="s">
        <v>42</v>
      </c>
      <c r="G18" s="19" t="s">
        <v>95</v>
      </c>
      <c r="H18" s="19" t="s">
        <v>83</v>
      </c>
      <c r="I18" s="19" t="s">
        <v>84</v>
      </c>
      <c r="J18" s="19" t="s">
        <v>155</v>
      </c>
      <c r="K18" s="19" t="s">
        <v>156</v>
      </c>
      <c r="L18" s="19" t="s">
        <v>157</v>
      </c>
      <c r="M18" s="19">
        <v>0.72222222222222232</v>
      </c>
      <c r="N18" s="103">
        <v>18963.655768892841</v>
      </c>
      <c r="O18" s="19">
        <v>1.04</v>
      </c>
      <c r="P18" s="19">
        <v>0.2</v>
      </c>
      <c r="Q18" s="19">
        <v>0.1</v>
      </c>
      <c r="R18" s="19">
        <v>25</v>
      </c>
      <c r="S18" s="104"/>
    </row>
    <row r="19" spans="5:19" x14ac:dyDescent="0.3">
      <c r="E19" s="18">
        <v>102008.15</v>
      </c>
      <c r="F19" s="19" t="s">
        <v>42</v>
      </c>
      <c r="G19" s="19" t="s">
        <v>95</v>
      </c>
      <c r="H19" s="19" t="s">
        <v>85</v>
      </c>
      <c r="I19" s="19" t="s">
        <v>84</v>
      </c>
      <c r="J19" s="19" t="s">
        <v>155</v>
      </c>
      <c r="K19" s="19" t="s">
        <v>156</v>
      </c>
      <c r="L19" s="19" t="s">
        <v>157</v>
      </c>
      <c r="M19" s="19">
        <v>0.72222222222222232</v>
      </c>
      <c r="N19" s="103">
        <v>1197.1997442851273</v>
      </c>
      <c r="O19" s="19">
        <v>1.0908860944498024</v>
      </c>
      <c r="P19" s="19">
        <v>0.2</v>
      </c>
      <c r="Q19" s="19">
        <v>0.1</v>
      </c>
      <c r="R19" s="19">
        <v>25</v>
      </c>
      <c r="S19" s="104"/>
    </row>
    <row r="20" spans="5:19" x14ac:dyDescent="0.3">
      <c r="E20" s="18">
        <v>102008.16</v>
      </c>
      <c r="F20" s="19" t="s">
        <v>42</v>
      </c>
      <c r="G20" s="19" t="s">
        <v>95</v>
      </c>
      <c r="H20" s="19" t="s">
        <v>86</v>
      </c>
      <c r="I20" s="19" t="s">
        <v>84</v>
      </c>
      <c r="J20" s="19" t="s">
        <v>155</v>
      </c>
      <c r="K20" s="19" t="s">
        <v>156</v>
      </c>
      <c r="L20" s="19" t="s">
        <v>157</v>
      </c>
      <c r="M20" s="19">
        <v>0.72222222222222232</v>
      </c>
      <c r="N20" s="103">
        <v>907.36021730845607</v>
      </c>
      <c r="O20" s="19">
        <v>1.1000000000000001</v>
      </c>
      <c r="P20" s="19">
        <v>0.2</v>
      </c>
      <c r="Q20" s="19">
        <v>0.1</v>
      </c>
      <c r="R20" s="19">
        <v>25</v>
      </c>
      <c r="S20" s="104"/>
    </row>
    <row r="21" spans="5:19" x14ac:dyDescent="0.3">
      <c r="E21" s="18">
        <v>102009.14</v>
      </c>
      <c r="F21" s="19" t="s">
        <v>42</v>
      </c>
      <c r="G21" s="19" t="s">
        <v>95</v>
      </c>
      <c r="H21" s="19" t="s">
        <v>83</v>
      </c>
      <c r="I21" s="19" t="s">
        <v>88</v>
      </c>
      <c r="J21" s="19" t="s">
        <v>158</v>
      </c>
      <c r="K21" s="19" t="s">
        <v>156</v>
      </c>
      <c r="L21" s="19" t="s">
        <v>157</v>
      </c>
      <c r="M21" s="19">
        <v>0.72222222222222232</v>
      </c>
      <c r="N21" s="103">
        <v>76355.24544710714</v>
      </c>
      <c r="O21" s="19">
        <v>0.99506556489585019</v>
      </c>
      <c r="P21" s="19">
        <v>0.2</v>
      </c>
      <c r="Q21" s="19">
        <v>0.1</v>
      </c>
      <c r="R21" s="19">
        <v>174.29999999999998</v>
      </c>
      <c r="S21" s="104"/>
    </row>
    <row r="22" spans="5:19" x14ac:dyDescent="0.3">
      <c r="E22" s="18">
        <v>102009.15</v>
      </c>
      <c r="F22" s="19" t="s">
        <v>42</v>
      </c>
      <c r="G22" s="19" t="s">
        <v>95</v>
      </c>
      <c r="H22" s="19" t="s">
        <v>85</v>
      </c>
      <c r="I22" s="19" t="s">
        <v>88</v>
      </c>
      <c r="J22" s="19" t="s">
        <v>158</v>
      </c>
      <c r="K22" s="19" t="s">
        <v>156</v>
      </c>
      <c r="L22" s="19" t="s">
        <v>157</v>
      </c>
      <c r="M22" s="19">
        <v>0.72222222222222232</v>
      </c>
      <c r="N22" s="103">
        <v>9383.9156943675698</v>
      </c>
      <c r="O22" s="19">
        <v>0.9934047542008837</v>
      </c>
      <c r="P22" s="19">
        <v>0.2</v>
      </c>
      <c r="Q22" s="19">
        <v>0.1</v>
      </c>
      <c r="R22" s="19">
        <v>174.29999999999998</v>
      </c>
      <c r="S22" s="104"/>
    </row>
    <row r="23" spans="5:19" x14ac:dyDescent="0.3">
      <c r="E23" s="18">
        <v>102009.16</v>
      </c>
      <c r="F23" s="19" t="s">
        <v>42</v>
      </c>
      <c r="G23" s="19" t="s">
        <v>95</v>
      </c>
      <c r="H23" s="19" t="s">
        <v>86</v>
      </c>
      <c r="I23" s="19" t="s">
        <v>88</v>
      </c>
      <c r="J23" s="19" t="s">
        <v>158</v>
      </c>
      <c r="K23" s="19" t="s">
        <v>156</v>
      </c>
      <c r="L23" s="19" t="s">
        <v>157</v>
      </c>
      <c r="M23" s="19">
        <v>0.72222222222222232</v>
      </c>
      <c r="N23" s="103">
        <v>9787.7168022762398</v>
      </c>
      <c r="O23" s="19">
        <v>0.99572960287227119</v>
      </c>
      <c r="P23" s="19">
        <v>0.2</v>
      </c>
      <c r="Q23" s="19">
        <v>0.1</v>
      </c>
      <c r="R23" s="19">
        <v>174.29999999999998</v>
      </c>
      <c r="S23" s="104"/>
    </row>
    <row r="24" spans="5:19" x14ac:dyDescent="0.3">
      <c r="E24" s="18">
        <v>102011.14</v>
      </c>
      <c r="F24" s="19" t="s">
        <v>42</v>
      </c>
      <c r="G24" s="19" t="s">
        <v>96</v>
      </c>
      <c r="H24" s="19" t="s">
        <v>83</v>
      </c>
      <c r="I24" s="19" t="s">
        <v>84</v>
      </c>
      <c r="J24" s="19" t="s">
        <v>159</v>
      </c>
      <c r="K24" s="19" t="s">
        <v>160</v>
      </c>
      <c r="L24" s="19" t="s">
        <v>157</v>
      </c>
      <c r="M24" s="19">
        <v>0.37014830572278845</v>
      </c>
      <c r="N24" s="103">
        <v>840.58757840837063</v>
      </c>
      <c r="O24" s="19">
        <v>1.0449999999999999</v>
      </c>
      <c r="P24" s="19">
        <v>0.2</v>
      </c>
      <c r="Q24" s="19">
        <v>0.1</v>
      </c>
      <c r="R24" s="19">
        <v>25</v>
      </c>
      <c r="S24" s="104"/>
    </row>
    <row r="25" spans="5:19" x14ac:dyDescent="0.3">
      <c r="E25" s="18">
        <v>102011.15</v>
      </c>
      <c r="F25" s="19" t="s">
        <v>42</v>
      </c>
      <c r="G25" s="19" t="s">
        <v>96</v>
      </c>
      <c r="H25" s="19" t="s">
        <v>85</v>
      </c>
      <c r="I25" s="19" t="s">
        <v>84</v>
      </c>
      <c r="J25" s="19" t="s">
        <v>159</v>
      </c>
      <c r="K25" s="19" t="s">
        <v>160</v>
      </c>
      <c r="L25" s="19" t="s">
        <v>157</v>
      </c>
      <c r="M25" s="19">
        <v>0.37014830572278845</v>
      </c>
      <c r="N25" s="103">
        <v>72.432113791997551</v>
      </c>
      <c r="O25" s="19">
        <v>1.0958860944498023</v>
      </c>
      <c r="P25" s="19">
        <v>0.2</v>
      </c>
      <c r="Q25" s="19">
        <v>0.1</v>
      </c>
      <c r="R25" s="19">
        <v>25</v>
      </c>
      <c r="S25" s="104"/>
    </row>
    <row r="26" spans="5:19" x14ac:dyDescent="0.3">
      <c r="E26" s="18">
        <v>102011.16</v>
      </c>
      <c r="F26" s="19" t="s">
        <v>42</v>
      </c>
      <c r="G26" s="19" t="s">
        <v>96</v>
      </c>
      <c r="H26" s="19" t="s">
        <v>86</v>
      </c>
      <c r="I26" s="19" t="s">
        <v>84</v>
      </c>
      <c r="J26" s="19" t="s">
        <v>159</v>
      </c>
      <c r="K26" s="19" t="s">
        <v>160</v>
      </c>
      <c r="L26" s="19" t="s">
        <v>157</v>
      </c>
      <c r="M26" s="19">
        <v>0.37014830572278845</v>
      </c>
      <c r="N26" s="103">
        <v>130.34760496499032</v>
      </c>
      <c r="O26" s="19">
        <v>1.105</v>
      </c>
      <c r="P26" s="19">
        <v>0.2</v>
      </c>
      <c r="Q26" s="19">
        <v>0.1</v>
      </c>
      <c r="R26" s="19">
        <v>25</v>
      </c>
      <c r="S26" s="104"/>
    </row>
    <row r="27" spans="5:19" x14ac:dyDescent="0.3">
      <c r="E27" s="18">
        <v>102012.14</v>
      </c>
      <c r="F27" s="19" t="s">
        <v>42</v>
      </c>
      <c r="G27" s="19" t="s">
        <v>96</v>
      </c>
      <c r="H27" s="19" t="s">
        <v>83</v>
      </c>
      <c r="I27" s="19" t="s">
        <v>88</v>
      </c>
      <c r="J27" s="19" t="s">
        <v>161</v>
      </c>
      <c r="K27" s="19" t="s">
        <v>160</v>
      </c>
      <c r="L27" s="19" t="s">
        <v>157</v>
      </c>
      <c r="M27" s="19">
        <v>0.37014830572278845</v>
      </c>
      <c r="N27" s="103">
        <v>3384.5410215916295</v>
      </c>
      <c r="O27" s="19">
        <v>1.0577130859115131</v>
      </c>
      <c r="P27" s="19">
        <v>0.2</v>
      </c>
      <c r="Q27" s="19">
        <v>0.1</v>
      </c>
      <c r="R27" s="19">
        <v>174.29999999999998</v>
      </c>
      <c r="S27" s="104"/>
    </row>
    <row r="28" spans="5:19" x14ac:dyDescent="0.3">
      <c r="E28" s="18">
        <v>102012.15</v>
      </c>
      <c r="F28" s="19" t="s">
        <v>42</v>
      </c>
      <c r="G28" s="19" t="s">
        <v>96</v>
      </c>
      <c r="H28" s="19" t="s">
        <v>85</v>
      </c>
      <c r="I28" s="19" t="s">
        <v>88</v>
      </c>
      <c r="J28" s="19" t="s">
        <v>161</v>
      </c>
      <c r="K28" s="19" t="s">
        <v>160</v>
      </c>
      <c r="L28" s="19" t="s">
        <v>157</v>
      </c>
      <c r="M28" s="19">
        <v>0.37014830572278845</v>
      </c>
      <c r="N28" s="103">
        <v>567.73888620800244</v>
      </c>
      <c r="O28" s="19">
        <v>1.1192677577175758</v>
      </c>
      <c r="P28" s="19">
        <v>0.2</v>
      </c>
      <c r="Q28" s="19">
        <v>0.1</v>
      </c>
      <c r="R28" s="19">
        <v>174.29999999999998</v>
      </c>
      <c r="S28" s="104"/>
    </row>
    <row r="29" spans="5:19" x14ac:dyDescent="0.3">
      <c r="E29" s="18">
        <v>102012.16</v>
      </c>
      <c r="F29" s="19" t="s">
        <v>42</v>
      </c>
      <c r="G29" s="19" t="s">
        <v>96</v>
      </c>
      <c r="H29" s="19" t="s">
        <v>86</v>
      </c>
      <c r="I29" s="19" t="s">
        <v>88</v>
      </c>
      <c r="J29" s="19" t="s">
        <v>161</v>
      </c>
      <c r="K29" s="19" t="s">
        <v>160</v>
      </c>
      <c r="L29" s="19" t="s">
        <v>157</v>
      </c>
      <c r="M29" s="19">
        <v>0.37014830572278845</v>
      </c>
      <c r="N29" s="103">
        <v>1406.0627950350099</v>
      </c>
      <c r="O29" s="19">
        <v>1.1268240071806777</v>
      </c>
      <c r="P29" s="19">
        <v>0.2</v>
      </c>
      <c r="Q29" s="19">
        <v>0.1</v>
      </c>
      <c r="R29" s="19">
        <v>174.29999999999998</v>
      </c>
      <c r="S29" s="104"/>
    </row>
    <row r="30" spans="5:19" x14ac:dyDescent="0.3">
      <c r="E30" s="18">
        <v>102010.14</v>
      </c>
      <c r="F30" s="19" t="s">
        <v>42</v>
      </c>
      <c r="G30" s="19" t="s">
        <v>97</v>
      </c>
      <c r="H30" s="19" t="s">
        <v>83</v>
      </c>
      <c r="I30" s="19" t="s">
        <v>84</v>
      </c>
      <c r="J30" s="19" t="s">
        <v>162</v>
      </c>
      <c r="K30" s="19" t="s">
        <v>163</v>
      </c>
      <c r="L30" s="19" t="s">
        <v>144</v>
      </c>
      <c r="M30" s="19">
        <v>9.9999999999999978E-2</v>
      </c>
      <c r="N30" s="103">
        <v>6852.9895840560002</v>
      </c>
      <c r="O30" s="19">
        <v>1.1169491859932092</v>
      </c>
      <c r="P30" s="19">
        <v>0.11499999999999999</v>
      </c>
      <c r="Q30" s="19">
        <v>0.1</v>
      </c>
      <c r="R30" s="19">
        <v>25</v>
      </c>
      <c r="S30" s="104"/>
    </row>
    <row r="31" spans="5:19" x14ac:dyDescent="0.3">
      <c r="E31" s="18">
        <v>102010.15</v>
      </c>
      <c r="F31" s="19" t="s">
        <v>42</v>
      </c>
      <c r="G31" s="19" t="s">
        <v>97</v>
      </c>
      <c r="H31" s="19" t="s">
        <v>85</v>
      </c>
      <c r="I31" s="19" t="s">
        <v>84</v>
      </c>
      <c r="J31" s="19" t="s">
        <v>162</v>
      </c>
      <c r="K31" s="19" t="s">
        <v>163</v>
      </c>
      <c r="L31" s="19" t="s">
        <v>144</v>
      </c>
      <c r="M31" s="19">
        <v>9.9999999999999978E-2</v>
      </c>
      <c r="N31" s="103">
        <v>1625.5222032000004</v>
      </c>
      <c r="O31" s="19">
        <v>1.1169491859932092</v>
      </c>
      <c r="P31" s="19">
        <v>0.11499999999999999</v>
      </c>
      <c r="Q31" s="19">
        <v>0.1</v>
      </c>
      <c r="R31" s="19">
        <v>25</v>
      </c>
      <c r="S31" s="104"/>
    </row>
    <row r="32" spans="5:19" x14ac:dyDescent="0.3">
      <c r="E32" s="18">
        <v>102010.16</v>
      </c>
      <c r="F32" s="19" t="s">
        <v>42</v>
      </c>
      <c r="G32" s="19" t="s">
        <v>97</v>
      </c>
      <c r="H32" s="19" t="s">
        <v>86</v>
      </c>
      <c r="I32" s="19" t="s">
        <v>84</v>
      </c>
      <c r="J32" s="19" t="s">
        <v>162</v>
      </c>
      <c r="K32" s="19" t="s">
        <v>163</v>
      </c>
      <c r="L32" s="19" t="s">
        <v>144</v>
      </c>
      <c r="M32" s="19">
        <v>9.9999999999999978E-2</v>
      </c>
      <c r="N32" s="103">
        <v>3204.398986656</v>
      </c>
      <c r="O32" s="19">
        <v>1.1169491859932092</v>
      </c>
      <c r="P32" s="19">
        <v>0.11499999999999999</v>
      </c>
      <c r="Q32" s="19">
        <v>0.1</v>
      </c>
      <c r="R32" s="19">
        <v>25</v>
      </c>
      <c r="S32" s="104"/>
    </row>
    <row r="33" spans="5:19" x14ac:dyDescent="0.3">
      <c r="E33" s="18">
        <v>202020.01</v>
      </c>
      <c r="F33" s="19" t="s">
        <v>23</v>
      </c>
      <c r="G33" s="19" t="s">
        <v>98</v>
      </c>
      <c r="H33" s="19" t="s">
        <v>24</v>
      </c>
      <c r="I33" s="19" t="s">
        <v>99</v>
      </c>
      <c r="J33" s="19" t="s">
        <v>155</v>
      </c>
      <c r="K33" s="19" t="s">
        <v>156</v>
      </c>
      <c r="L33" s="19" t="s">
        <v>164</v>
      </c>
      <c r="M33" s="19">
        <v>0.54999999999999982</v>
      </c>
      <c r="N33" s="103">
        <v>891.40230293023615</v>
      </c>
      <c r="O33" s="19">
        <v>1.0349999999999999</v>
      </c>
      <c r="P33" s="19">
        <v>0.2</v>
      </c>
      <c r="Q33" s="19">
        <v>0.1</v>
      </c>
      <c r="R33" s="19">
        <v>75</v>
      </c>
      <c r="S33" s="104"/>
    </row>
    <row r="34" spans="5:19" x14ac:dyDescent="0.3">
      <c r="E34" s="18">
        <v>202020.02</v>
      </c>
      <c r="F34" s="19" t="s">
        <v>23</v>
      </c>
      <c r="G34" s="19" t="s">
        <v>98</v>
      </c>
      <c r="H34" s="19" t="s">
        <v>25</v>
      </c>
      <c r="I34" s="19" t="s">
        <v>99</v>
      </c>
      <c r="J34" s="19" t="s">
        <v>155</v>
      </c>
      <c r="K34" s="19" t="s">
        <v>156</v>
      </c>
      <c r="L34" s="19" t="s">
        <v>164</v>
      </c>
      <c r="M34" s="19">
        <v>0.55000000000000071</v>
      </c>
      <c r="N34" s="103">
        <v>197.20599190849393</v>
      </c>
      <c r="O34" s="19">
        <v>1.0349999999999999</v>
      </c>
      <c r="P34" s="19">
        <v>0.2</v>
      </c>
      <c r="Q34" s="19">
        <v>0.1</v>
      </c>
      <c r="R34" s="19">
        <v>75</v>
      </c>
      <c r="S34" s="104"/>
    </row>
    <row r="35" spans="5:19" x14ac:dyDescent="0.3">
      <c r="E35" s="18">
        <v>202020.03</v>
      </c>
      <c r="F35" s="19" t="s">
        <v>23</v>
      </c>
      <c r="G35" s="19" t="s">
        <v>98</v>
      </c>
      <c r="H35" s="19" t="s">
        <v>26</v>
      </c>
      <c r="I35" s="19" t="s">
        <v>99</v>
      </c>
      <c r="J35" s="19" t="s">
        <v>155</v>
      </c>
      <c r="K35" s="19" t="s">
        <v>156</v>
      </c>
      <c r="L35" s="19" t="s">
        <v>164</v>
      </c>
      <c r="M35" s="19">
        <v>0.55000000000000071</v>
      </c>
      <c r="N35" s="103">
        <v>60.65655935309416</v>
      </c>
      <c r="O35" s="19">
        <v>1.0349999999999999</v>
      </c>
      <c r="P35" s="19">
        <v>0.2</v>
      </c>
      <c r="Q35" s="19">
        <v>0.1</v>
      </c>
      <c r="R35" s="19">
        <v>75</v>
      </c>
      <c r="S35" s="104"/>
    </row>
    <row r="36" spans="5:19" x14ac:dyDescent="0.3">
      <c r="E36" s="18">
        <v>202020.04</v>
      </c>
      <c r="F36" s="19" t="s">
        <v>23</v>
      </c>
      <c r="G36" s="19" t="s">
        <v>98</v>
      </c>
      <c r="H36" s="19" t="s">
        <v>27</v>
      </c>
      <c r="I36" s="19" t="s">
        <v>99</v>
      </c>
      <c r="J36" s="19" t="s">
        <v>155</v>
      </c>
      <c r="K36" s="19" t="s">
        <v>156</v>
      </c>
      <c r="L36" s="19" t="s">
        <v>164</v>
      </c>
      <c r="M36" s="19">
        <v>0.55000000000000071</v>
      </c>
      <c r="N36" s="103">
        <v>88.311988900070475</v>
      </c>
      <c r="O36" s="19">
        <v>1.0349999999999999</v>
      </c>
      <c r="P36" s="19">
        <v>0.2</v>
      </c>
      <c r="Q36" s="19">
        <v>0.1</v>
      </c>
      <c r="R36" s="19">
        <v>75</v>
      </c>
      <c r="S36" s="104"/>
    </row>
    <row r="37" spans="5:19" x14ac:dyDescent="0.3">
      <c r="E37" s="18">
        <v>202020.05</v>
      </c>
      <c r="F37" s="19" t="s">
        <v>23</v>
      </c>
      <c r="G37" s="19" t="s">
        <v>98</v>
      </c>
      <c r="H37" s="19" t="s">
        <v>28</v>
      </c>
      <c r="I37" s="19" t="s">
        <v>99</v>
      </c>
      <c r="J37" s="19" t="s">
        <v>155</v>
      </c>
      <c r="K37" s="19" t="s">
        <v>156</v>
      </c>
      <c r="L37" s="19" t="s">
        <v>164</v>
      </c>
      <c r="M37" s="19">
        <v>0.54999999999999716</v>
      </c>
      <c r="N37" s="103">
        <v>59.363182840418233</v>
      </c>
      <c r="O37" s="19">
        <v>1.0349999999999999</v>
      </c>
      <c r="P37" s="19">
        <v>0.2</v>
      </c>
      <c r="Q37" s="19">
        <v>0.1</v>
      </c>
      <c r="R37" s="19">
        <v>75</v>
      </c>
      <c r="S37" s="104"/>
    </row>
    <row r="38" spans="5:19" x14ac:dyDescent="0.3">
      <c r="E38" s="18">
        <v>202020.06</v>
      </c>
      <c r="F38" s="19" t="s">
        <v>23</v>
      </c>
      <c r="G38" s="19" t="s">
        <v>98</v>
      </c>
      <c r="H38" s="19" t="s">
        <v>29</v>
      </c>
      <c r="I38" s="19" t="s">
        <v>99</v>
      </c>
      <c r="J38" s="19" t="s">
        <v>155</v>
      </c>
      <c r="K38" s="19" t="s">
        <v>156</v>
      </c>
      <c r="L38" s="19" t="s">
        <v>164</v>
      </c>
      <c r="M38" s="19">
        <v>0.55000000000000027</v>
      </c>
      <c r="N38" s="103">
        <v>32.268396952531688</v>
      </c>
      <c r="O38" s="19">
        <v>1.0349999999999999</v>
      </c>
      <c r="P38" s="19">
        <v>0.2</v>
      </c>
      <c r="Q38" s="19">
        <v>0.1</v>
      </c>
      <c r="R38" s="19">
        <v>75</v>
      </c>
      <c r="S38" s="104"/>
    </row>
    <row r="39" spans="5:19" x14ac:dyDescent="0.3">
      <c r="E39" s="18">
        <v>202020.07</v>
      </c>
      <c r="F39" s="19" t="s">
        <v>23</v>
      </c>
      <c r="G39" s="19" t="s">
        <v>98</v>
      </c>
      <c r="H39" s="19" t="s">
        <v>30</v>
      </c>
      <c r="I39" s="19" t="s">
        <v>99</v>
      </c>
      <c r="J39" s="19" t="s">
        <v>155</v>
      </c>
      <c r="K39" s="19" t="s">
        <v>156</v>
      </c>
      <c r="L39" s="19" t="s">
        <v>164</v>
      </c>
      <c r="M39" s="19">
        <v>0.55000000000000071</v>
      </c>
      <c r="N39" s="103">
        <v>68.620601780333075</v>
      </c>
      <c r="O39" s="19">
        <v>1.0349999999999999</v>
      </c>
      <c r="P39" s="19">
        <v>0.2</v>
      </c>
      <c r="Q39" s="19">
        <v>0.1</v>
      </c>
      <c r="R39" s="19">
        <v>75</v>
      </c>
      <c r="S39" s="104"/>
    </row>
    <row r="40" spans="5:19" x14ac:dyDescent="0.3">
      <c r="E40" s="18">
        <v>202020.08</v>
      </c>
      <c r="F40" s="19" t="s">
        <v>23</v>
      </c>
      <c r="G40" s="19" t="s">
        <v>98</v>
      </c>
      <c r="H40" s="19" t="s">
        <v>31</v>
      </c>
      <c r="I40" s="19" t="s">
        <v>99</v>
      </c>
      <c r="J40" s="19" t="s">
        <v>155</v>
      </c>
      <c r="K40" s="19" t="s">
        <v>156</v>
      </c>
      <c r="L40" s="19" t="s">
        <v>164</v>
      </c>
      <c r="M40" s="19">
        <v>0.54999999999999982</v>
      </c>
      <c r="N40" s="103">
        <v>85.244548379094553</v>
      </c>
      <c r="O40" s="19">
        <v>1.0349999999999999</v>
      </c>
      <c r="P40" s="19">
        <v>0.2</v>
      </c>
      <c r="Q40" s="19">
        <v>0.1</v>
      </c>
      <c r="R40" s="19">
        <v>75</v>
      </c>
      <c r="S40" s="104"/>
    </row>
    <row r="41" spans="5:19" x14ac:dyDescent="0.3">
      <c r="E41" s="18">
        <v>202020.09</v>
      </c>
      <c r="F41" s="19" t="s">
        <v>23</v>
      </c>
      <c r="G41" s="19" t="s">
        <v>98</v>
      </c>
      <c r="H41" s="19" t="s">
        <v>32</v>
      </c>
      <c r="I41" s="19" t="s">
        <v>99</v>
      </c>
      <c r="J41" s="19" t="s">
        <v>155</v>
      </c>
      <c r="K41" s="19" t="s">
        <v>156</v>
      </c>
      <c r="L41" s="19" t="s">
        <v>164</v>
      </c>
      <c r="M41" s="19">
        <v>0.55000000000000071</v>
      </c>
      <c r="N41" s="103">
        <v>61.124983251713388</v>
      </c>
      <c r="O41" s="19">
        <v>1.0349999999999999</v>
      </c>
      <c r="P41" s="19">
        <v>0.2</v>
      </c>
      <c r="Q41" s="19">
        <v>0.1</v>
      </c>
      <c r="R41" s="19">
        <v>75</v>
      </c>
      <c r="S41" s="104"/>
    </row>
    <row r="42" spans="5:19" x14ac:dyDescent="0.3">
      <c r="E42" s="18">
        <v>202021.01</v>
      </c>
      <c r="F42" s="19" t="s">
        <v>23</v>
      </c>
      <c r="G42" s="19" t="s">
        <v>98</v>
      </c>
      <c r="H42" s="19" t="s">
        <v>24</v>
      </c>
      <c r="I42" s="19" t="s">
        <v>99</v>
      </c>
      <c r="J42" s="19" t="s">
        <v>158</v>
      </c>
      <c r="K42" s="19" t="s">
        <v>156</v>
      </c>
      <c r="L42" s="19" t="s">
        <v>164</v>
      </c>
      <c r="M42" s="19">
        <v>0.54999999999999982</v>
      </c>
      <c r="N42" s="103">
        <v>9013.0677296279446</v>
      </c>
      <c r="O42" s="19">
        <v>1.0020329670329671</v>
      </c>
      <c r="P42" s="19">
        <v>0.2</v>
      </c>
      <c r="Q42" s="19">
        <v>0.1</v>
      </c>
      <c r="R42" s="19">
        <v>174.29999999999998</v>
      </c>
      <c r="S42" s="104"/>
    </row>
    <row r="43" spans="5:19" x14ac:dyDescent="0.3">
      <c r="E43" s="18">
        <v>202021.02</v>
      </c>
      <c r="F43" s="19" t="s">
        <v>23</v>
      </c>
      <c r="G43" s="19" t="s">
        <v>98</v>
      </c>
      <c r="H43" s="19" t="s">
        <v>25</v>
      </c>
      <c r="I43" s="19" t="s">
        <v>99</v>
      </c>
      <c r="J43" s="19" t="s">
        <v>158</v>
      </c>
      <c r="K43" s="19" t="s">
        <v>156</v>
      </c>
      <c r="L43" s="19" t="s">
        <v>164</v>
      </c>
      <c r="M43" s="19">
        <v>0.55000000000000071</v>
      </c>
      <c r="N43" s="103">
        <v>1993.971695963661</v>
      </c>
      <c r="O43" s="19">
        <v>1.0020329670329668</v>
      </c>
      <c r="P43" s="19">
        <v>0.2</v>
      </c>
      <c r="Q43" s="19">
        <v>0.1</v>
      </c>
      <c r="R43" s="19">
        <v>174.29999999999998</v>
      </c>
      <c r="S43" s="104"/>
    </row>
    <row r="44" spans="5:19" x14ac:dyDescent="0.3">
      <c r="E44" s="18">
        <v>202021.03</v>
      </c>
      <c r="F44" s="19" t="s">
        <v>23</v>
      </c>
      <c r="G44" s="19" t="s">
        <v>98</v>
      </c>
      <c r="H44" s="19" t="s">
        <v>26</v>
      </c>
      <c r="I44" s="19" t="s">
        <v>99</v>
      </c>
      <c r="J44" s="19" t="s">
        <v>158</v>
      </c>
      <c r="K44" s="19" t="s">
        <v>156</v>
      </c>
      <c r="L44" s="19" t="s">
        <v>164</v>
      </c>
      <c r="M44" s="19">
        <v>0.55000000000000071</v>
      </c>
      <c r="N44" s="103">
        <v>613.30521123684093</v>
      </c>
      <c r="O44" s="19">
        <v>1.0020329670329671</v>
      </c>
      <c r="P44" s="19">
        <v>0.2</v>
      </c>
      <c r="Q44" s="19">
        <v>0.1</v>
      </c>
      <c r="R44" s="19">
        <v>174.29999999999998</v>
      </c>
      <c r="S44" s="104"/>
    </row>
    <row r="45" spans="5:19" x14ac:dyDescent="0.3">
      <c r="E45" s="18">
        <v>202021.04</v>
      </c>
      <c r="F45" s="19" t="s">
        <v>23</v>
      </c>
      <c r="G45" s="19" t="s">
        <v>98</v>
      </c>
      <c r="H45" s="19" t="s">
        <v>27</v>
      </c>
      <c r="I45" s="19" t="s">
        <v>99</v>
      </c>
      <c r="J45" s="19" t="s">
        <v>158</v>
      </c>
      <c r="K45" s="19" t="s">
        <v>156</v>
      </c>
      <c r="L45" s="19" t="s">
        <v>164</v>
      </c>
      <c r="M45" s="19">
        <v>0.55000000000000071</v>
      </c>
      <c r="N45" s="103">
        <v>892.93233221182368</v>
      </c>
      <c r="O45" s="19">
        <v>1.0020329670329668</v>
      </c>
      <c r="P45" s="19">
        <v>0.2</v>
      </c>
      <c r="Q45" s="19">
        <v>0.1</v>
      </c>
      <c r="R45" s="19">
        <v>174.29999999999998</v>
      </c>
      <c r="S45" s="104"/>
    </row>
    <row r="46" spans="5:19" x14ac:dyDescent="0.3">
      <c r="E46" s="18">
        <v>202021.05</v>
      </c>
      <c r="F46" s="19" t="s">
        <v>23</v>
      </c>
      <c r="G46" s="19" t="s">
        <v>98</v>
      </c>
      <c r="H46" s="19" t="s">
        <v>28</v>
      </c>
      <c r="I46" s="19" t="s">
        <v>99</v>
      </c>
      <c r="J46" s="19" t="s">
        <v>158</v>
      </c>
      <c r="K46" s="19" t="s">
        <v>156</v>
      </c>
      <c r="L46" s="19" t="s">
        <v>164</v>
      </c>
      <c r="M46" s="19">
        <v>0.54999999999999716</v>
      </c>
      <c r="N46" s="103">
        <v>600.22773760867335</v>
      </c>
      <c r="O46" s="19">
        <v>1.0020329670329668</v>
      </c>
      <c r="P46" s="19">
        <v>0.2</v>
      </c>
      <c r="Q46" s="19">
        <v>0.1</v>
      </c>
      <c r="R46" s="19">
        <v>174.29999999999998</v>
      </c>
      <c r="S46" s="104"/>
    </row>
    <row r="47" spans="5:19" x14ac:dyDescent="0.3">
      <c r="E47" s="18">
        <v>202021.06</v>
      </c>
      <c r="F47" s="19" t="s">
        <v>23</v>
      </c>
      <c r="G47" s="19" t="s">
        <v>98</v>
      </c>
      <c r="H47" s="19" t="s">
        <v>29</v>
      </c>
      <c r="I47" s="19" t="s">
        <v>99</v>
      </c>
      <c r="J47" s="19" t="s">
        <v>158</v>
      </c>
      <c r="K47" s="19" t="s">
        <v>156</v>
      </c>
      <c r="L47" s="19" t="s">
        <v>164</v>
      </c>
      <c r="M47" s="19">
        <v>0.55000000000000027</v>
      </c>
      <c r="N47" s="103">
        <v>326.26934696448706</v>
      </c>
      <c r="O47" s="19">
        <v>1.0020329670329671</v>
      </c>
      <c r="P47" s="19">
        <v>0.2</v>
      </c>
      <c r="Q47" s="19">
        <v>0.1</v>
      </c>
      <c r="R47" s="19">
        <v>174.29999999999998</v>
      </c>
      <c r="S47" s="104"/>
    </row>
    <row r="48" spans="5:19" x14ac:dyDescent="0.3">
      <c r="E48" s="18">
        <v>202021.07</v>
      </c>
      <c r="F48" s="19" t="s">
        <v>23</v>
      </c>
      <c r="G48" s="19" t="s">
        <v>98</v>
      </c>
      <c r="H48" s="19" t="s">
        <v>30</v>
      </c>
      <c r="I48" s="19" t="s">
        <v>99</v>
      </c>
      <c r="J48" s="19" t="s">
        <v>158</v>
      </c>
      <c r="K48" s="19" t="s">
        <v>156</v>
      </c>
      <c r="L48" s="19" t="s">
        <v>164</v>
      </c>
      <c r="M48" s="19">
        <v>0.55000000000000071</v>
      </c>
      <c r="N48" s="103">
        <v>693.83052911225673</v>
      </c>
      <c r="O48" s="19">
        <v>1.0020329670329671</v>
      </c>
      <c r="P48" s="19">
        <v>0.2</v>
      </c>
      <c r="Q48" s="19">
        <v>0.1</v>
      </c>
      <c r="R48" s="19">
        <v>174.29999999999998</v>
      </c>
      <c r="S48" s="104"/>
    </row>
    <row r="49" spans="5:19" x14ac:dyDescent="0.3">
      <c r="E49" s="18">
        <v>202021.08</v>
      </c>
      <c r="F49" s="19" t="s">
        <v>23</v>
      </c>
      <c r="G49" s="19" t="s">
        <v>98</v>
      </c>
      <c r="H49" s="19" t="s">
        <v>31</v>
      </c>
      <c r="I49" s="19" t="s">
        <v>99</v>
      </c>
      <c r="J49" s="19" t="s">
        <v>158</v>
      </c>
      <c r="K49" s="19" t="s">
        <v>156</v>
      </c>
      <c r="L49" s="19" t="s">
        <v>164</v>
      </c>
      <c r="M49" s="19">
        <v>0.54999999999999982</v>
      </c>
      <c r="N49" s="103">
        <v>861.91710027751162</v>
      </c>
      <c r="O49" s="19">
        <v>1.0020329670329668</v>
      </c>
      <c r="P49" s="19">
        <v>0.2</v>
      </c>
      <c r="Q49" s="19">
        <v>0.1</v>
      </c>
      <c r="R49" s="19">
        <v>174.29999999999998</v>
      </c>
      <c r="S49" s="104"/>
    </row>
    <row r="50" spans="5:19" x14ac:dyDescent="0.3">
      <c r="E50" s="18">
        <v>202021.09</v>
      </c>
      <c r="F50" s="19" t="s">
        <v>23</v>
      </c>
      <c r="G50" s="19" t="s">
        <v>98</v>
      </c>
      <c r="H50" s="19" t="s">
        <v>32</v>
      </c>
      <c r="I50" s="19" t="s">
        <v>99</v>
      </c>
      <c r="J50" s="19" t="s">
        <v>158</v>
      </c>
      <c r="K50" s="19" t="s">
        <v>156</v>
      </c>
      <c r="L50" s="19" t="s">
        <v>164</v>
      </c>
      <c r="M50" s="19">
        <v>0.55000000000000071</v>
      </c>
      <c r="N50" s="103">
        <v>618.04149732287988</v>
      </c>
      <c r="O50" s="19">
        <v>1.0020329670329671</v>
      </c>
      <c r="P50" s="19">
        <v>0.2</v>
      </c>
      <c r="Q50" s="19">
        <v>0.1</v>
      </c>
      <c r="R50" s="19">
        <v>174.29999999999998</v>
      </c>
      <c r="S50" s="104"/>
    </row>
    <row r="51" spans="5:19" x14ac:dyDescent="0.3">
      <c r="E51" s="18">
        <v>102013.14</v>
      </c>
      <c r="F51" s="19" t="s">
        <v>42</v>
      </c>
      <c r="G51" s="19" t="s">
        <v>100</v>
      </c>
      <c r="H51" s="19" t="s">
        <v>83</v>
      </c>
      <c r="I51" s="19" t="s">
        <v>101</v>
      </c>
      <c r="J51" s="19" t="s">
        <v>165</v>
      </c>
      <c r="K51" s="19" t="s">
        <v>166</v>
      </c>
      <c r="L51" s="19" t="s">
        <v>154</v>
      </c>
      <c r="M51" s="19">
        <v>1.9276</v>
      </c>
      <c r="N51" s="103">
        <v>92107.803479999988</v>
      </c>
      <c r="O51" s="19">
        <v>1.0049999999999999</v>
      </c>
      <c r="P51" s="19">
        <v>0</v>
      </c>
      <c r="Q51" s="19">
        <v>0.02</v>
      </c>
      <c r="R51" s="19">
        <v>8831.3690235453414</v>
      </c>
      <c r="S51" s="104"/>
    </row>
    <row r="52" spans="5:19" x14ac:dyDescent="0.3">
      <c r="E52" s="18">
        <v>202026.01</v>
      </c>
      <c r="F52" s="19" t="s">
        <v>23</v>
      </c>
      <c r="G52" s="19" t="s">
        <v>100</v>
      </c>
      <c r="H52" s="19" t="s">
        <v>24</v>
      </c>
      <c r="I52" s="19" t="s">
        <v>102</v>
      </c>
      <c r="J52" s="19" t="s">
        <v>165</v>
      </c>
      <c r="K52" s="19" t="s">
        <v>166</v>
      </c>
      <c r="L52" s="19" t="s">
        <v>154</v>
      </c>
      <c r="M52" s="19">
        <v>5.4193664528281875</v>
      </c>
      <c r="N52" s="103">
        <v>13306.956430679656</v>
      </c>
      <c r="O52" s="19">
        <v>1.0049999999999999</v>
      </c>
      <c r="P52" s="19">
        <v>0</v>
      </c>
      <c r="Q52" s="19">
        <v>0.02</v>
      </c>
      <c r="R52" s="19">
        <v>6300</v>
      </c>
      <c r="S52" s="104"/>
    </row>
    <row r="53" spans="5:19" x14ac:dyDescent="0.3">
      <c r="E53" s="18">
        <v>202026.02</v>
      </c>
      <c r="F53" s="19" t="s">
        <v>23</v>
      </c>
      <c r="G53" s="19" t="s">
        <v>100</v>
      </c>
      <c r="H53" s="19" t="s">
        <v>25</v>
      </c>
      <c r="I53" s="19" t="s">
        <v>102</v>
      </c>
      <c r="J53" s="19" t="s">
        <v>165</v>
      </c>
      <c r="K53" s="19" t="s">
        <v>166</v>
      </c>
      <c r="L53" s="19" t="s">
        <v>154</v>
      </c>
      <c r="M53" s="19">
        <v>7.5546321535773879</v>
      </c>
      <c r="N53" s="103">
        <v>2943.9138013991333</v>
      </c>
      <c r="O53" s="19">
        <v>1.0049999999999999</v>
      </c>
      <c r="P53" s="19">
        <v>0</v>
      </c>
      <c r="Q53" s="19">
        <v>0.02</v>
      </c>
      <c r="R53" s="19">
        <v>6300</v>
      </c>
      <c r="S53" s="104"/>
    </row>
    <row r="54" spans="5:19" x14ac:dyDescent="0.3">
      <c r="E54" s="21">
        <v>202026.03</v>
      </c>
      <c r="F54" s="19" t="s">
        <v>23</v>
      </c>
      <c r="G54" s="19" t="s">
        <v>100</v>
      </c>
      <c r="H54" s="19" t="s">
        <v>26</v>
      </c>
      <c r="I54" s="19" t="s">
        <v>102</v>
      </c>
      <c r="J54" s="19" t="s">
        <v>165</v>
      </c>
      <c r="K54" s="19" t="s">
        <v>166</v>
      </c>
      <c r="L54" s="19" t="s">
        <v>154</v>
      </c>
      <c r="M54" s="19">
        <v>7.993254608758523</v>
      </c>
      <c r="N54" s="103">
        <v>905.48811674960291</v>
      </c>
      <c r="O54" s="19">
        <v>1.0049999999999999</v>
      </c>
      <c r="P54" s="19">
        <v>0</v>
      </c>
      <c r="Q54" s="19">
        <v>0.02</v>
      </c>
      <c r="R54" s="19">
        <v>6300</v>
      </c>
      <c r="S54" s="104"/>
    </row>
    <row r="55" spans="5:19" x14ac:dyDescent="0.3">
      <c r="E55" s="21">
        <v>202026.04</v>
      </c>
      <c r="F55" s="19" t="s">
        <v>23</v>
      </c>
      <c r="G55" s="19" t="s">
        <v>100</v>
      </c>
      <c r="H55" s="19" t="s">
        <v>27</v>
      </c>
      <c r="I55" s="19" t="s">
        <v>102</v>
      </c>
      <c r="J55" s="19" t="s">
        <v>165</v>
      </c>
      <c r="K55" s="19" t="s">
        <v>166</v>
      </c>
      <c r="L55" s="19" t="s">
        <v>154</v>
      </c>
      <c r="M55" s="19">
        <v>10.506841268119793</v>
      </c>
      <c r="N55" s="103">
        <v>1318.3315599891096</v>
      </c>
      <c r="O55" s="19">
        <v>1.0049999999999999</v>
      </c>
      <c r="P55" s="19">
        <v>0</v>
      </c>
      <c r="Q55" s="19">
        <v>0.02</v>
      </c>
      <c r="R55" s="19">
        <v>6300</v>
      </c>
      <c r="S55" s="104"/>
    </row>
    <row r="56" spans="5:19" x14ac:dyDescent="0.3">
      <c r="E56" s="21">
        <v>202026.05</v>
      </c>
      <c r="F56" s="19" t="s">
        <v>23</v>
      </c>
      <c r="G56" s="19" t="s">
        <v>100</v>
      </c>
      <c r="H56" s="19" t="s">
        <v>28</v>
      </c>
      <c r="I56" s="19" t="s">
        <v>102</v>
      </c>
      <c r="J56" s="19" t="s">
        <v>165</v>
      </c>
      <c r="K56" s="19" t="s">
        <v>166</v>
      </c>
      <c r="L56" s="19" t="s">
        <v>154</v>
      </c>
      <c r="M56" s="19">
        <v>19.253912306623029</v>
      </c>
      <c r="N56" s="103">
        <v>886.18044293491016</v>
      </c>
      <c r="O56" s="19">
        <v>1.0049999999999999</v>
      </c>
      <c r="P56" s="19">
        <v>0</v>
      </c>
      <c r="Q56" s="19">
        <v>0.02</v>
      </c>
      <c r="R56" s="19">
        <v>12600</v>
      </c>
      <c r="S56" s="104"/>
    </row>
    <row r="57" spans="5:19" x14ac:dyDescent="0.3">
      <c r="E57" s="21">
        <v>202026.06</v>
      </c>
      <c r="F57" s="19" t="s">
        <v>23</v>
      </c>
      <c r="G57" s="19" t="s">
        <v>100</v>
      </c>
      <c r="H57" s="19" t="s">
        <v>29</v>
      </c>
      <c r="I57" s="19" t="s">
        <v>102</v>
      </c>
      <c r="J57" s="19" t="s">
        <v>165</v>
      </c>
      <c r="K57" s="19" t="s">
        <v>166</v>
      </c>
      <c r="L57" s="19" t="s">
        <v>154</v>
      </c>
      <c r="M57" s="19">
        <v>2.1298070861417848</v>
      </c>
      <c r="N57" s="103">
        <v>481.70635292695789</v>
      </c>
      <c r="O57" s="19">
        <v>1.0049999999999999</v>
      </c>
      <c r="P57" s="19">
        <v>0</v>
      </c>
      <c r="Q57" s="19">
        <v>0.02</v>
      </c>
      <c r="R57" s="19">
        <v>6300</v>
      </c>
      <c r="S57" s="104"/>
    </row>
    <row r="58" spans="5:19" x14ac:dyDescent="0.3">
      <c r="E58" s="21">
        <v>202026.07</v>
      </c>
      <c r="F58" s="19" t="s">
        <v>23</v>
      </c>
      <c r="G58" s="19" t="s">
        <v>100</v>
      </c>
      <c r="H58" s="19" t="s">
        <v>30</v>
      </c>
      <c r="I58" s="19" t="s">
        <v>102</v>
      </c>
      <c r="J58" s="19" t="s">
        <v>165</v>
      </c>
      <c r="K58" s="19" t="s">
        <v>166</v>
      </c>
      <c r="L58" s="19" t="s">
        <v>154</v>
      </c>
      <c r="M58" s="19">
        <v>7.6895645777130852</v>
      </c>
      <c r="N58" s="103">
        <v>1024.3762610173283</v>
      </c>
      <c r="O58" s="19">
        <v>1.0049999999999999</v>
      </c>
      <c r="P58" s="19">
        <v>0</v>
      </c>
      <c r="Q58" s="19">
        <v>0.02</v>
      </c>
      <c r="R58" s="19">
        <v>6300</v>
      </c>
      <c r="S58" s="104"/>
    </row>
    <row r="59" spans="5:19" x14ac:dyDescent="0.3">
      <c r="E59" s="21">
        <v>202026.08</v>
      </c>
      <c r="F59" s="19" t="s">
        <v>23</v>
      </c>
      <c r="G59" s="19" t="s">
        <v>100</v>
      </c>
      <c r="H59" s="19" t="s">
        <v>31</v>
      </c>
      <c r="I59" s="19" t="s">
        <v>102</v>
      </c>
      <c r="J59" s="19" t="s">
        <v>165</v>
      </c>
      <c r="K59" s="19" t="s">
        <v>166</v>
      </c>
      <c r="L59" s="19" t="s">
        <v>154</v>
      </c>
      <c r="M59" s="19">
        <v>2.3856901502466212</v>
      </c>
      <c r="N59" s="103">
        <v>1272.5404539619556</v>
      </c>
      <c r="O59" s="19">
        <v>1.0049999999999999</v>
      </c>
      <c r="P59" s="19">
        <v>0</v>
      </c>
      <c r="Q59" s="19">
        <v>0.02</v>
      </c>
      <c r="R59" s="19">
        <v>6300</v>
      </c>
      <c r="S59" s="104"/>
    </row>
    <row r="60" spans="5:19" x14ac:dyDescent="0.3">
      <c r="E60" s="21">
        <v>202026.09</v>
      </c>
      <c r="F60" s="19" t="s">
        <v>23</v>
      </c>
      <c r="G60" s="19" t="s">
        <v>100</v>
      </c>
      <c r="H60" s="19" t="s">
        <v>32</v>
      </c>
      <c r="I60" s="19" t="s">
        <v>102</v>
      </c>
      <c r="J60" s="19" t="s">
        <v>165</v>
      </c>
      <c r="K60" s="19" t="s">
        <v>166</v>
      </c>
      <c r="L60" s="19" t="s">
        <v>154</v>
      </c>
      <c r="M60" s="19">
        <v>7.8667802556554847</v>
      </c>
      <c r="N60" s="103">
        <v>912.48080275627467</v>
      </c>
      <c r="O60" s="19">
        <v>1.0049999999999999</v>
      </c>
      <c r="P60" s="19">
        <v>0</v>
      </c>
      <c r="Q60" s="19">
        <v>0.02</v>
      </c>
      <c r="R60" s="19">
        <v>6300</v>
      </c>
      <c r="S60" s="104"/>
    </row>
    <row r="61" spans="5:19" x14ac:dyDescent="0.3">
      <c r="E61" s="21">
        <v>103014.14</v>
      </c>
      <c r="F61" s="19" t="s">
        <v>42</v>
      </c>
      <c r="G61" s="19" t="s">
        <v>103</v>
      </c>
      <c r="H61" s="19" t="s">
        <v>83</v>
      </c>
      <c r="I61" s="19" t="s">
        <v>84</v>
      </c>
      <c r="J61" s="19" t="s">
        <v>167</v>
      </c>
      <c r="K61" s="19" t="s">
        <v>168</v>
      </c>
      <c r="L61" s="19" t="s">
        <v>154</v>
      </c>
      <c r="M61" s="19">
        <v>0.18</v>
      </c>
      <c r="N61" s="103">
        <v>5604.1362127766406</v>
      </c>
      <c r="O61" s="19">
        <v>1.1089163503660957</v>
      </c>
      <c r="P61" s="19">
        <v>2.4E-2</v>
      </c>
      <c r="Q61" s="19">
        <v>0.09</v>
      </c>
      <c r="R61" s="19">
        <v>25</v>
      </c>
      <c r="S61" s="104"/>
    </row>
    <row r="62" spans="5:19" x14ac:dyDescent="0.3">
      <c r="E62" s="21">
        <v>103014.15</v>
      </c>
      <c r="F62" s="19" t="s">
        <v>42</v>
      </c>
      <c r="G62" s="19" t="s">
        <v>103</v>
      </c>
      <c r="H62" s="19" t="s">
        <v>85</v>
      </c>
      <c r="I62" s="19" t="s">
        <v>84</v>
      </c>
      <c r="J62" s="19" t="s">
        <v>167</v>
      </c>
      <c r="K62" s="19" t="s">
        <v>168</v>
      </c>
      <c r="L62" s="19" t="s">
        <v>154</v>
      </c>
      <c r="M62" s="19">
        <v>9.5000000000000001E-2</v>
      </c>
      <c r="N62" s="103">
        <v>1161.5592952236002</v>
      </c>
      <c r="O62" s="19">
        <v>1.0593825950610676</v>
      </c>
      <c r="P62" s="19">
        <v>2.4E-2</v>
      </c>
      <c r="Q62" s="19">
        <v>0.09</v>
      </c>
      <c r="R62" s="19">
        <v>25</v>
      </c>
      <c r="S62" s="104"/>
    </row>
    <row r="63" spans="5:19" x14ac:dyDescent="0.3">
      <c r="E63" s="21">
        <v>103014.16</v>
      </c>
      <c r="F63" s="19" t="s">
        <v>42</v>
      </c>
      <c r="G63" s="19" t="s">
        <v>103</v>
      </c>
      <c r="H63" s="19" t="s">
        <v>86</v>
      </c>
      <c r="I63" s="19" t="s">
        <v>84</v>
      </c>
      <c r="J63" s="19" t="s">
        <v>167</v>
      </c>
      <c r="K63" s="19" t="s">
        <v>168</v>
      </c>
      <c r="L63" s="19" t="s">
        <v>154</v>
      </c>
      <c r="M63" s="19">
        <v>0.26</v>
      </c>
      <c r="N63" s="103">
        <v>4025.5703987856004</v>
      </c>
      <c r="O63" s="19">
        <v>1.0600558660502033</v>
      </c>
      <c r="P63" s="19">
        <v>2.4E-2</v>
      </c>
      <c r="Q63" s="19">
        <v>0.09</v>
      </c>
      <c r="R63" s="19">
        <v>25</v>
      </c>
      <c r="S63" s="104"/>
    </row>
    <row r="64" spans="5:19" x14ac:dyDescent="0.3">
      <c r="E64" s="21">
        <v>103015.14</v>
      </c>
      <c r="F64" s="19" t="s">
        <v>42</v>
      </c>
      <c r="G64" s="19" t="s">
        <v>104</v>
      </c>
      <c r="H64" s="19" t="s">
        <v>83</v>
      </c>
      <c r="I64" s="19" t="s">
        <v>88</v>
      </c>
      <c r="J64" s="19" t="s">
        <v>169</v>
      </c>
      <c r="K64" s="19" t="s">
        <v>170</v>
      </c>
      <c r="L64" s="19" t="s">
        <v>154</v>
      </c>
      <c r="M64" s="19">
        <v>0.18</v>
      </c>
      <c r="N64" s="103">
        <v>47013.829663271863</v>
      </c>
      <c r="O64" s="19">
        <v>0.96988733355960721</v>
      </c>
      <c r="P64" s="19">
        <v>2.4E-2</v>
      </c>
      <c r="Q64" s="19">
        <v>0.09</v>
      </c>
      <c r="R64" s="19">
        <v>340</v>
      </c>
      <c r="S64" s="104"/>
    </row>
    <row r="65" spans="5:19" x14ac:dyDescent="0.3">
      <c r="E65" s="21">
        <v>103015.15</v>
      </c>
      <c r="F65" s="19" t="s">
        <v>42</v>
      </c>
      <c r="G65" s="19" t="s">
        <v>104</v>
      </c>
      <c r="H65" s="19" t="s">
        <v>85</v>
      </c>
      <c r="I65" s="19" t="s">
        <v>88</v>
      </c>
      <c r="J65" s="19" t="s">
        <v>169</v>
      </c>
      <c r="K65" s="19" t="s">
        <v>170</v>
      </c>
      <c r="L65" s="19" t="s">
        <v>154</v>
      </c>
      <c r="M65" s="19">
        <v>9.5000000000000001E-2</v>
      </c>
      <c r="N65" s="103">
        <v>9744.4724353649417</v>
      </c>
      <c r="O65" s="19">
        <v>0.99130847383808507</v>
      </c>
      <c r="P65" s="19">
        <v>2.4E-2</v>
      </c>
      <c r="Q65" s="19">
        <v>0.09</v>
      </c>
      <c r="R65" s="19">
        <v>340</v>
      </c>
      <c r="S65" s="104"/>
    </row>
    <row r="66" spans="5:19" x14ac:dyDescent="0.3">
      <c r="E66" s="21">
        <v>103015.16</v>
      </c>
      <c r="F66" s="19" t="s">
        <v>42</v>
      </c>
      <c r="G66" s="19" t="s">
        <v>104</v>
      </c>
      <c r="H66" s="19" t="s">
        <v>86</v>
      </c>
      <c r="I66" s="19" t="s">
        <v>88</v>
      </c>
      <c r="J66" s="19" t="s">
        <v>169</v>
      </c>
      <c r="K66" s="19" t="s">
        <v>170</v>
      </c>
      <c r="L66" s="19" t="s">
        <v>154</v>
      </c>
      <c r="M66" s="19">
        <v>0.26</v>
      </c>
      <c r="N66" s="103">
        <v>33771.035149812247</v>
      </c>
      <c r="O66" s="19">
        <v>0.99217647251938168</v>
      </c>
      <c r="P66" s="19">
        <v>2.4E-2</v>
      </c>
      <c r="Q66" s="19">
        <v>0.09</v>
      </c>
      <c r="R66" s="19">
        <v>340</v>
      </c>
      <c r="S66" s="104"/>
    </row>
    <row r="67" spans="5:19" x14ac:dyDescent="0.3">
      <c r="E67" s="21">
        <v>103016.14</v>
      </c>
      <c r="F67" s="19" t="s">
        <v>42</v>
      </c>
      <c r="G67" s="19" t="s">
        <v>105</v>
      </c>
      <c r="H67" s="19" t="s">
        <v>83</v>
      </c>
      <c r="I67" s="19" t="s">
        <v>84</v>
      </c>
      <c r="J67" s="19" t="s">
        <v>167</v>
      </c>
      <c r="K67" s="19" t="s">
        <v>168</v>
      </c>
      <c r="L67" s="19" t="s">
        <v>154</v>
      </c>
      <c r="M67" s="19">
        <v>0.23</v>
      </c>
      <c r="N67" s="103">
        <v>512.9360207617857</v>
      </c>
      <c r="O67" s="19">
        <v>1.3195791318681778</v>
      </c>
      <c r="P67" s="19">
        <v>2.4E-2</v>
      </c>
      <c r="Q67" s="19">
        <v>0.09</v>
      </c>
      <c r="R67" s="19">
        <v>25</v>
      </c>
      <c r="S67" s="104"/>
    </row>
    <row r="68" spans="5:19" x14ac:dyDescent="0.3">
      <c r="E68" s="21">
        <v>203027.01</v>
      </c>
      <c r="F68" s="19" t="s">
        <v>23</v>
      </c>
      <c r="G68" s="19" t="s">
        <v>103</v>
      </c>
      <c r="H68" s="19" t="s">
        <v>24</v>
      </c>
      <c r="I68" s="19" t="s">
        <v>99</v>
      </c>
      <c r="J68" s="19" t="s">
        <v>167</v>
      </c>
      <c r="K68" s="19" t="s">
        <v>168</v>
      </c>
      <c r="L68" s="19" t="s">
        <v>154</v>
      </c>
      <c r="M68" s="19">
        <v>0.17431234265317691</v>
      </c>
      <c r="N68" s="103">
        <v>1645.6275164350996</v>
      </c>
      <c r="O68" s="19">
        <v>1.0549999999999999</v>
      </c>
      <c r="P68" s="19">
        <v>2.4E-2</v>
      </c>
      <c r="Q68" s="19">
        <v>0.09</v>
      </c>
      <c r="R68" s="19">
        <v>75</v>
      </c>
      <c r="S68" s="104"/>
    </row>
    <row r="69" spans="5:19" x14ac:dyDescent="0.3">
      <c r="E69" s="21">
        <v>203027.02</v>
      </c>
      <c r="F69" s="19" t="s">
        <v>23</v>
      </c>
      <c r="G69" s="19" t="s">
        <v>103</v>
      </c>
      <c r="H69" s="19" t="s">
        <v>25</v>
      </c>
      <c r="I69" s="19" t="s">
        <v>99</v>
      </c>
      <c r="J69" s="19" t="s">
        <v>167</v>
      </c>
      <c r="K69" s="19" t="s">
        <v>168</v>
      </c>
      <c r="L69" s="19" t="s">
        <v>154</v>
      </c>
      <c r="M69" s="19">
        <v>0.30505900672578257</v>
      </c>
      <c r="N69" s="103">
        <v>470.90812489357569</v>
      </c>
      <c r="O69" s="19">
        <v>1.0549999999999999</v>
      </c>
      <c r="P69" s="19">
        <v>2.4E-2</v>
      </c>
      <c r="Q69" s="19">
        <v>0.09</v>
      </c>
      <c r="R69" s="19">
        <v>75</v>
      </c>
      <c r="S69" s="104"/>
    </row>
    <row r="70" spans="5:19" x14ac:dyDescent="0.3">
      <c r="E70" s="21">
        <v>203027.03</v>
      </c>
      <c r="F70" s="19" t="s">
        <v>23</v>
      </c>
      <c r="G70" s="19" t="s">
        <v>103</v>
      </c>
      <c r="H70" s="19" t="s">
        <v>26</v>
      </c>
      <c r="I70" s="19" t="s">
        <v>99</v>
      </c>
      <c r="J70" s="19" t="s">
        <v>167</v>
      </c>
      <c r="K70" s="19" t="s">
        <v>168</v>
      </c>
      <c r="L70" s="19" t="s">
        <v>154</v>
      </c>
      <c r="M70" s="19">
        <v>2.1739371702525561</v>
      </c>
      <c r="N70" s="103">
        <v>83.272249671967245</v>
      </c>
      <c r="O70" s="19">
        <v>1.0549999999999999</v>
      </c>
      <c r="P70" s="19">
        <v>2.4E-2</v>
      </c>
      <c r="Q70" s="19">
        <v>0.09</v>
      </c>
      <c r="R70" s="19">
        <v>75</v>
      </c>
      <c r="S70" s="104"/>
    </row>
    <row r="71" spans="5:19" x14ac:dyDescent="0.3">
      <c r="E71" s="21">
        <v>203027.04</v>
      </c>
      <c r="F71" s="19" t="s">
        <v>23</v>
      </c>
      <c r="G71" s="19" t="s">
        <v>103</v>
      </c>
      <c r="H71" s="19" t="s">
        <v>27</v>
      </c>
      <c r="I71" s="19" t="s">
        <v>99</v>
      </c>
      <c r="J71" s="19" t="s">
        <v>167</v>
      </c>
      <c r="K71" s="19" t="s">
        <v>168</v>
      </c>
      <c r="L71" s="19" t="s">
        <v>154</v>
      </c>
      <c r="M71" s="19">
        <v>0.78931085058757189</v>
      </c>
      <c r="N71" s="103">
        <v>147.02973825130366</v>
      </c>
      <c r="O71" s="19">
        <v>1.0549999999999999</v>
      </c>
      <c r="P71" s="19">
        <v>2.4E-2</v>
      </c>
      <c r="Q71" s="19">
        <v>0.09</v>
      </c>
      <c r="R71" s="19">
        <v>75</v>
      </c>
      <c r="S71" s="104"/>
    </row>
    <row r="72" spans="5:19" x14ac:dyDescent="0.3">
      <c r="E72" s="21">
        <v>203027.05</v>
      </c>
      <c r="F72" s="19" t="s">
        <v>23</v>
      </c>
      <c r="G72" s="19" t="s">
        <v>103</v>
      </c>
      <c r="H72" s="19" t="s">
        <v>28</v>
      </c>
      <c r="I72" s="19" t="s">
        <v>99</v>
      </c>
      <c r="J72" s="19" t="s">
        <v>167</v>
      </c>
      <c r="K72" s="19" t="s">
        <v>168</v>
      </c>
      <c r="L72" s="19" t="s">
        <v>154</v>
      </c>
      <c r="M72" s="19">
        <v>0.73366928630261274</v>
      </c>
      <c r="N72" s="103">
        <v>160.01752354759446</v>
      </c>
      <c r="O72" s="19">
        <v>1.0549999999999999</v>
      </c>
      <c r="P72" s="19">
        <v>2.4E-2</v>
      </c>
      <c r="Q72" s="19">
        <v>0.09</v>
      </c>
      <c r="R72" s="19">
        <v>75</v>
      </c>
      <c r="S72" s="104"/>
    </row>
    <row r="73" spans="5:19" x14ac:dyDescent="0.3">
      <c r="E73" s="21">
        <v>203027.06</v>
      </c>
      <c r="F73" s="19" t="s">
        <v>23</v>
      </c>
      <c r="G73" s="19" t="s">
        <v>103</v>
      </c>
      <c r="H73" s="19" t="s">
        <v>29</v>
      </c>
      <c r="I73" s="19" t="s">
        <v>99</v>
      </c>
      <c r="J73" s="19" t="s">
        <v>167</v>
      </c>
      <c r="K73" s="19" t="s">
        <v>168</v>
      </c>
      <c r="L73" s="19" t="s">
        <v>154</v>
      </c>
      <c r="M73" s="19">
        <v>0.16851919510808172</v>
      </c>
      <c r="N73" s="103">
        <v>147.14992746395723</v>
      </c>
      <c r="O73" s="19">
        <v>1.0549999999999999</v>
      </c>
      <c r="P73" s="19">
        <v>2.4E-2</v>
      </c>
      <c r="Q73" s="19">
        <v>0.09</v>
      </c>
      <c r="R73" s="19">
        <v>75</v>
      </c>
      <c r="S73" s="104"/>
    </row>
    <row r="74" spans="5:19" x14ac:dyDescent="0.3">
      <c r="E74" s="21">
        <v>203027.07</v>
      </c>
      <c r="F74" s="19" t="s">
        <v>23</v>
      </c>
      <c r="G74" s="19" t="s">
        <v>103</v>
      </c>
      <c r="H74" s="19" t="s">
        <v>30</v>
      </c>
      <c r="I74" s="19" t="s">
        <v>99</v>
      </c>
      <c r="J74" s="19" t="s">
        <v>167</v>
      </c>
      <c r="K74" s="19" t="s">
        <v>168</v>
      </c>
      <c r="L74" s="19" t="s">
        <v>154</v>
      </c>
      <c r="M74" s="19">
        <v>2.463893421883272</v>
      </c>
      <c r="N74" s="103">
        <v>159.31577877565866</v>
      </c>
      <c r="O74" s="19">
        <v>1.0549999999999999</v>
      </c>
      <c r="P74" s="19">
        <v>2.4E-2</v>
      </c>
      <c r="Q74" s="19">
        <v>0.09</v>
      </c>
      <c r="R74" s="19">
        <v>75</v>
      </c>
      <c r="S74" s="104"/>
    </row>
    <row r="75" spans="5:19" x14ac:dyDescent="0.3">
      <c r="E75" s="21">
        <v>203027.08</v>
      </c>
      <c r="F75" s="19" t="s">
        <v>23</v>
      </c>
      <c r="G75" s="19" t="s">
        <v>103</v>
      </c>
      <c r="H75" s="19" t="s">
        <v>31</v>
      </c>
      <c r="I75" s="19" t="s">
        <v>99</v>
      </c>
      <c r="J75" s="19" t="s">
        <v>167</v>
      </c>
      <c r="K75" s="19" t="s">
        <v>168</v>
      </c>
      <c r="L75" s="19" t="s">
        <v>154</v>
      </c>
      <c r="M75" s="19">
        <v>0.17813956515457652</v>
      </c>
      <c r="N75" s="103">
        <v>236.321280561957</v>
      </c>
      <c r="O75" s="19">
        <v>1.0549999999999999</v>
      </c>
      <c r="P75" s="19">
        <v>2.4E-2</v>
      </c>
      <c r="Q75" s="19">
        <v>0.09</v>
      </c>
      <c r="R75" s="19">
        <v>75</v>
      </c>
      <c r="S75" s="104"/>
    </row>
    <row r="76" spans="5:19" x14ac:dyDescent="0.3">
      <c r="E76" s="21">
        <v>203027.09</v>
      </c>
      <c r="F76" s="19" t="s">
        <v>23</v>
      </c>
      <c r="G76" s="19" t="s">
        <v>103</v>
      </c>
      <c r="H76" s="19" t="s">
        <v>32</v>
      </c>
      <c r="I76" s="19" t="s">
        <v>99</v>
      </c>
      <c r="J76" s="19" t="s">
        <v>167</v>
      </c>
      <c r="K76" s="19" t="s">
        <v>168</v>
      </c>
      <c r="L76" s="19" t="s">
        <v>154</v>
      </c>
      <c r="M76" s="19">
        <v>0.11879521696703556</v>
      </c>
      <c r="N76" s="103">
        <v>87.256174217475873</v>
      </c>
      <c r="O76" s="19">
        <v>1.0549999999999999</v>
      </c>
      <c r="P76" s="19">
        <v>2.4E-2</v>
      </c>
      <c r="Q76" s="19">
        <v>0.09</v>
      </c>
      <c r="R76" s="19">
        <v>75</v>
      </c>
      <c r="S76" s="104"/>
    </row>
    <row r="77" spans="5:19" x14ac:dyDescent="0.3">
      <c r="E77" s="21">
        <v>203028.01</v>
      </c>
      <c r="F77" s="19" t="s">
        <v>23</v>
      </c>
      <c r="G77" s="19" t="s">
        <v>104</v>
      </c>
      <c r="H77" s="19" t="s">
        <v>24</v>
      </c>
      <c r="I77" s="19" t="s">
        <v>99</v>
      </c>
      <c r="J77" s="19" t="s">
        <v>169</v>
      </c>
      <c r="K77" s="19" t="s">
        <v>170</v>
      </c>
      <c r="L77" s="19" t="s">
        <v>154</v>
      </c>
      <c r="M77" s="19">
        <v>0.17431234265317691</v>
      </c>
      <c r="N77" s="103">
        <v>31266.922812266886</v>
      </c>
      <c r="O77" s="19">
        <v>1</v>
      </c>
      <c r="P77" s="19">
        <v>2.4E-2</v>
      </c>
      <c r="Q77" s="19">
        <v>0.09</v>
      </c>
      <c r="R77" s="19">
        <v>340</v>
      </c>
      <c r="S77" s="104"/>
    </row>
    <row r="78" spans="5:19" x14ac:dyDescent="0.3">
      <c r="E78" s="21">
        <v>203028.02</v>
      </c>
      <c r="F78" s="19" t="s">
        <v>23</v>
      </c>
      <c r="G78" s="19" t="s">
        <v>104</v>
      </c>
      <c r="H78" s="19" t="s">
        <v>25</v>
      </c>
      <c r="I78" s="19" t="s">
        <v>99</v>
      </c>
      <c r="J78" s="19" t="s">
        <v>169</v>
      </c>
      <c r="K78" s="19" t="s">
        <v>170</v>
      </c>
      <c r="L78" s="19" t="s">
        <v>154</v>
      </c>
      <c r="M78" s="19">
        <v>0.30505900672578257</v>
      </c>
      <c r="N78" s="103">
        <v>8947.2543729779372</v>
      </c>
      <c r="O78" s="19">
        <v>1</v>
      </c>
      <c r="P78" s="19">
        <v>2.4E-2</v>
      </c>
      <c r="Q78" s="19">
        <v>0.09</v>
      </c>
      <c r="R78" s="19">
        <v>340</v>
      </c>
      <c r="S78" s="104"/>
    </row>
    <row r="79" spans="5:19" x14ac:dyDescent="0.3">
      <c r="E79" s="21">
        <v>203028.03</v>
      </c>
      <c r="F79" s="19" t="s">
        <v>23</v>
      </c>
      <c r="G79" s="19" t="s">
        <v>104</v>
      </c>
      <c r="H79" s="19" t="s">
        <v>26</v>
      </c>
      <c r="I79" s="19" t="s">
        <v>99</v>
      </c>
      <c r="J79" s="19" t="s">
        <v>169</v>
      </c>
      <c r="K79" s="19" t="s">
        <v>170</v>
      </c>
      <c r="L79" s="19" t="s">
        <v>154</v>
      </c>
      <c r="M79" s="19">
        <v>2.1739371702525561</v>
      </c>
      <c r="N79" s="103">
        <v>1582.1727437673776</v>
      </c>
      <c r="O79" s="19">
        <v>1</v>
      </c>
      <c r="P79" s="19">
        <v>2.4E-2</v>
      </c>
      <c r="Q79" s="19">
        <v>0.09</v>
      </c>
      <c r="R79" s="19">
        <v>340</v>
      </c>
      <c r="S79" s="104"/>
    </row>
    <row r="80" spans="5:19" x14ac:dyDescent="0.3">
      <c r="E80" s="21">
        <v>203028.04</v>
      </c>
      <c r="F80" s="19" t="s">
        <v>23</v>
      </c>
      <c r="G80" s="19" t="s">
        <v>104</v>
      </c>
      <c r="H80" s="19" t="s">
        <v>27</v>
      </c>
      <c r="I80" s="19" t="s">
        <v>99</v>
      </c>
      <c r="J80" s="19" t="s">
        <v>169</v>
      </c>
      <c r="K80" s="19" t="s">
        <v>170</v>
      </c>
      <c r="L80" s="19" t="s">
        <v>154</v>
      </c>
      <c r="M80" s="19">
        <v>0.78931085058757189</v>
      </c>
      <c r="N80" s="103">
        <v>2793.5650267747696</v>
      </c>
      <c r="O80" s="19">
        <v>1</v>
      </c>
      <c r="P80" s="19">
        <v>2.4E-2</v>
      </c>
      <c r="Q80" s="19">
        <v>0.09</v>
      </c>
      <c r="R80" s="19">
        <v>340</v>
      </c>
      <c r="S80" s="104"/>
    </row>
    <row r="81" spans="5:19" x14ac:dyDescent="0.3">
      <c r="E81" s="21">
        <v>203028.05</v>
      </c>
      <c r="F81" s="19" t="s">
        <v>23</v>
      </c>
      <c r="G81" s="19" t="s">
        <v>104</v>
      </c>
      <c r="H81" s="19" t="s">
        <v>28</v>
      </c>
      <c r="I81" s="19" t="s">
        <v>99</v>
      </c>
      <c r="J81" s="19" t="s">
        <v>169</v>
      </c>
      <c r="K81" s="19" t="s">
        <v>170</v>
      </c>
      <c r="L81" s="19" t="s">
        <v>154</v>
      </c>
      <c r="M81" s="19">
        <v>0.73366928630261274</v>
      </c>
      <c r="N81" s="103">
        <v>3040.3329474042948</v>
      </c>
      <c r="O81" s="19">
        <v>1</v>
      </c>
      <c r="P81" s="19">
        <v>2.4E-2</v>
      </c>
      <c r="Q81" s="19">
        <v>0.09</v>
      </c>
      <c r="R81" s="19">
        <v>340</v>
      </c>
      <c r="S81" s="104"/>
    </row>
    <row r="82" spans="5:19" x14ac:dyDescent="0.3">
      <c r="E82" s="21">
        <v>203028.06</v>
      </c>
      <c r="F82" s="19" t="s">
        <v>23</v>
      </c>
      <c r="G82" s="19" t="s">
        <v>104</v>
      </c>
      <c r="H82" s="19" t="s">
        <v>29</v>
      </c>
      <c r="I82" s="19" t="s">
        <v>99</v>
      </c>
      <c r="J82" s="19" t="s">
        <v>169</v>
      </c>
      <c r="K82" s="19" t="s">
        <v>170</v>
      </c>
      <c r="L82" s="19" t="s">
        <v>154</v>
      </c>
      <c r="M82" s="19">
        <v>0.16851919510808172</v>
      </c>
      <c r="N82" s="103">
        <v>2795.848621815187</v>
      </c>
      <c r="O82" s="19">
        <v>1</v>
      </c>
      <c r="P82" s="19">
        <v>2.4E-2</v>
      </c>
      <c r="Q82" s="19">
        <v>0.09</v>
      </c>
      <c r="R82" s="19">
        <v>340</v>
      </c>
      <c r="S82" s="104"/>
    </row>
    <row r="83" spans="5:19" x14ac:dyDescent="0.3">
      <c r="E83" s="21">
        <v>203028.07</v>
      </c>
      <c r="F83" s="19" t="s">
        <v>23</v>
      </c>
      <c r="G83" s="19" t="s">
        <v>104</v>
      </c>
      <c r="H83" s="19" t="s">
        <v>30</v>
      </c>
      <c r="I83" s="19" t="s">
        <v>99</v>
      </c>
      <c r="J83" s="19" t="s">
        <v>169</v>
      </c>
      <c r="K83" s="19" t="s">
        <v>170</v>
      </c>
      <c r="L83" s="19" t="s">
        <v>154</v>
      </c>
      <c r="M83" s="19">
        <v>2.463893421883272</v>
      </c>
      <c r="N83" s="103">
        <v>3026.9997967375143</v>
      </c>
      <c r="O83" s="19">
        <v>1</v>
      </c>
      <c r="P83" s="19">
        <v>2.4E-2</v>
      </c>
      <c r="Q83" s="19">
        <v>0.09</v>
      </c>
      <c r="R83" s="19">
        <v>340</v>
      </c>
      <c r="S83" s="104"/>
    </row>
    <row r="84" spans="5:19" x14ac:dyDescent="0.3">
      <c r="E84" s="21">
        <v>203028.08</v>
      </c>
      <c r="F84" s="19" t="s">
        <v>23</v>
      </c>
      <c r="G84" s="19" t="s">
        <v>104</v>
      </c>
      <c r="H84" s="19" t="s">
        <v>31</v>
      </c>
      <c r="I84" s="19" t="s">
        <v>99</v>
      </c>
      <c r="J84" s="19" t="s">
        <v>169</v>
      </c>
      <c r="K84" s="19" t="s">
        <v>170</v>
      </c>
      <c r="L84" s="19" t="s">
        <v>154</v>
      </c>
      <c r="M84" s="19">
        <v>0.17813956515457652</v>
      </c>
      <c r="N84" s="103">
        <v>4490.1043306771826</v>
      </c>
      <c r="O84" s="19">
        <v>1</v>
      </c>
      <c r="P84" s="19">
        <v>2.4E-2</v>
      </c>
      <c r="Q84" s="19">
        <v>0.09</v>
      </c>
      <c r="R84" s="19">
        <v>340</v>
      </c>
      <c r="S84" s="104"/>
    </row>
    <row r="85" spans="5:19" x14ac:dyDescent="0.3">
      <c r="E85" s="21">
        <v>203028.09</v>
      </c>
      <c r="F85" s="19" t="s">
        <v>23</v>
      </c>
      <c r="G85" s="19" t="s">
        <v>104</v>
      </c>
      <c r="H85" s="19" t="s">
        <v>32</v>
      </c>
      <c r="I85" s="19" t="s">
        <v>99</v>
      </c>
      <c r="J85" s="19" t="s">
        <v>169</v>
      </c>
      <c r="K85" s="19" t="s">
        <v>170</v>
      </c>
      <c r="L85" s="19" t="s">
        <v>154</v>
      </c>
      <c r="M85" s="19">
        <v>0.11879521696703556</v>
      </c>
      <c r="N85" s="103">
        <v>1657.8673101320414</v>
      </c>
      <c r="O85" s="19">
        <v>1</v>
      </c>
      <c r="P85" s="19">
        <v>2.4E-2</v>
      </c>
      <c r="Q85" s="19">
        <v>0.09</v>
      </c>
      <c r="R85" s="19">
        <v>340</v>
      </c>
      <c r="S85" s="104"/>
    </row>
    <row r="86" spans="5:19" x14ac:dyDescent="0.3">
      <c r="E86" s="21">
        <v>202022.01</v>
      </c>
      <c r="F86" s="19" t="s">
        <v>23</v>
      </c>
      <c r="G86" s="19" t="s">
        <v>22</v>
      </c>
      <c r="H86" s="19" t="s">
        <v>24</v>
      </c>
      <c r="I86" s="19" t="s">
        <v>94</v>
      </c>
      <c r="J86" s="19" t="s">
        <v>171</v>
      </c>
      <c r="K86" s="19" t="s">
        <v>172</v>
      </c>
      <c r="L86" s="19" t="s">
        <v>154</v>
      </c>
      <c r="M86" s="19">
        <v>12.588314713896459</v>
      </c>
      <c r="N86" s="103">
        <v>269</v>
      </c>
      <c r="O86" s="19">
        <v>1.0049999999999999</v>
      </c>
      <c r="P86" s="19">
        <v>0</v>
      </c>
      <c r="Q86" s="19">
        <v>0</v>
      </c>
      <c r="R86" s="19">
        <v>0</v>
      </c>
      <c r="S86" s="104"/>
    </row>
    <row r="87" spans="5:19" x14ac:dyDescent="0.3">
      <c r="E87" s="21">
        <v>202022.02</v>
      </c>
      <c r="F87" s="19" t="s">
        <v>23</v>
      </c>
      <c r="G87" s="19" t="s">
        <v>22</v>
      </c>
      <c r="H87" s="19" t="s">
        <v>25</v>
      </c>
      <c r="I87" s="19" t="s">
        <v>94</v>
      </c>
      <c r="J87" s="19" t="s">
        <v>171</v>
      </c>
      <c r="K87" s="19" t="s">
        <v>172</v>
      </c>
      <c r="L87" s="19" t="s">
        <v>157</v>
      </c>
      <c r="M87" s="19">
        <v>12.06958807532331</v>
      </c>
      <c r="N87" s="103">
        <v>168</v>
      </c>
      <c r="O87" s="19">
        <v>1.0049999999999999</v>
      </c>
      <c r="P87" s="19">
        <v>0</v>
      </c>
      <c r="Q87" s="19">
        <v>0</v>
      </c>
      <c r="R87" s="19">
        <v>0</v>
      </c>
      <c r="S87" s="104"/>
    </row>
    <row r="88" spans="5:19" x14ac:dyDescent="0.3">
      <c r="E88" s="21">
        <v>202022.03</v>
      </c>
      <c r="F88" s="19" t="s">
        <v>23</v>
      </c>
      <c r="G88" s="19" t="s">
        <v>22</v>
      </c>
      <c r="H88" s="19" t="s">
        <v>26</v>
      </c>
      <c r="I88" s="19" t="s">
        <v>94</v>
      </c>
      <c r="J88" s="19" t="s">
        <v>171</v>
      </c>
      <c r="K88" s="19" t="s">
        <v>172</v>
      </c>
      <c r="L88" s="19" t="s">
        <v>154</v>
      </c>
      <c r="M88" s="19">
        <v>9.4725064043623064</v>
      </c>
      <c r="N88" s="103">
        <v>33</v>
      </c>
      <c r="O88" s="19">
        <v>1.0049999999999999</v>
      </c>
      <c r="P88" s="19">
        <v>0</v>
      </c>
      <c r="Q88" s="19">
        <v>0</v>
      </c>
      <c r="R88" s="19">
        <v>0</v>
      </c>
      <c r="S88" s="104"/>
    </row>
    <row r="89" spans="5:19" x14ac:dyDescent="0.3">
      <c r="E89" s="21">
        <v>202022.04</v>
      </c>
      <c r="F89" s="19" t="s">
        <v>23</v>
      </c>
      <c r="G89" s="19" t="s">
        <v>22</v>
      </c>
      <c r="H89" s="19" t="s">
        <v>27</v>
      </c>
      <c r="I89" s="19" t="s">
        <v>94</v>
      </c>
      <c r="J89" s="19" t="s">
        <v>171</v>
      </c>
      <c r="K89" s="19" t="s">
        <v>172</v>
      </c>
      <c r="L89" s="19" t="s">
        <v>154</v>
      </c>
      <c r="M89" s="19">
        <v>19.551018699238817</v>
      </c>
      <c r="N89" s="103">
        <v>120.00000000000001</v>
      </c>
      <c r="O89" s="19">
        <v>1.0049999999999999</v>
      </c>
      <c r="P89" s="19">
        <v>0</v>
      </c>
      <c r="Q89" s="19">
        <v>0</v>
      </c>
      <c r="R89" s="19">
        <v>0</v>
      </c>
      <c r="S89" s="104"/>
    </row>
    <row r="90" spans="5:19" x14ac:dyDescent="0.3">
      <c r="E90" s="21">
        <v>202022.05</v>
      </c>
      <c r="F90" s="19" t="s">
        <v>23</v>
      </c>
      <c r="G90" s="19" t="s">
        <v>22</v>
      </c>
      <c r="H90" s="19" t="s">
        <v>28</v>
      </c>
      <c r="I90" s="19" t="s">
        <v>94</v>
      </c>
      <c r="J90" s="19" t="s">
        <v>171</v>
      </c>
      <c r="K90" s="19" t="s">
        <v>172</v>
      </c>
      <c r="L90" s="19" t="s">
        <v>154</v>
      </c>
      <c r="M90" s="19">
        <v>21.662543215798493</v>
      </c>
      <c r="N90" s="103">
        <v>138</v>
      </c>
      <c r="O90" s="19">
        <v>1.0049999999999999</v>
      </c>
      <c r="P90" s="19">
        <v>0</v>
      </c>
      <c r="Q90" s="19">
        <v>0</v>
      </c>
      <c r="R90" s="19">
        <v>0</v>
      </c>
      <c r="S90" s="104"/>
    </row>
    <row r="91" spans="5:19" x14ac:dyDescent="0.3">
      <c r="E91" s="21">
        <v>202022.06</v>
      </c>
      <c r="F91" s="19" t="s">
        <v>23</v>
      </c>
      <c r="G91" s="19" t="s">
        <v>22</v>
      </c>
      <c r="H91" s="19" t="s">
        <v>29</v>
      </c>
      <c r="I91" s="19" t="s">
        <v>94</v>
      </c>
      <c r="J91" s="19" t="s">
        <v>171</v>
      </c>
      <c r="K91" s="19" t="s">
        <v>172</v>
      </c>
      <c r="L91" s="19" t="s">
        <v>154</v>
      </c>
      <c r="M91" s="19">
        <v>14.324838125315559</v>
      </c>
      <c r="N91" s="103">
        <v>24</v>
      </c>
      <c r="O91" s="19">
        <v>1.0049999999999999</v>
      </c>
      <c r="P91" s="19">
        <v>0</v>
      </c>
      <c r="Q91" s="19">
        <v>0</v>
      </c>
      <c r="R91" s="19">
        <v>0</v>
      </c>
      <c r="S91" s="104"/>
    </row>
    <row r="92" spans="5:19" x14ac:dyDescent="0.3">
      <c r="E92" s="21">
        <v>202022.07</v>
      </c>
      <c r="F92" s="19" t="s">
        <v>23</v>
      </c>
      <c r="G92" s="19" t="s">
        <v>22</v>
      </c>
      <c r="H92" s="19" t="s">
        <v>30</v>
      </c>
      <c r="I92" s="19" t="s">
        <v>94</v>
      </c>
      <c r="J92" s="19" t="s">
        <v>171</v>
      </c>
      <c r="K92" s="19" t="s">
        <v>172</v>
      </c>
      <c r="L92" s="19" t="s">
        <v>154</v>
      </c>
      <c r="M92" s="19">
        <v>6.2948286630057311</v>
      </c>
      <c r="N92" s="103">
        <v>236.00000000000003</v>
      </c>
      <c r="O92" s="19">
        <v>1.0049999999999999</v>
      </c>
      <c r="P92" s="19">
        <v>0</v>
      </c>
      <c r="Q92" s="19">
        <v>0</v>
      </c>
      <c r="R92" s="19">
        <v>0</v>
      </c>
      <c r="S92" s="104"/>
    </row>
    <row r="93" spans="5:19" x14ac:dyDescent="0.3">
      <c r="E93" s="21">
        <v>202022.08</v>
      </c>
      <c r="F93" s="19" t="s">
        <v>23</v>
      </c>
      <c r="G93" s="19" t="s">
        <v>22</v>
      </c>
      <c r="H93" s="19" t="s">
        <v>31</v>
      </c>
      <c r="I93" s="19" t="s">
        <v>94</v>
      </c>
      <c r="J93" s="19" t="s">
        <v>171</v>
      </c>
      <c r="K93" s="19" t="s">
        <v>172</v>
      </c>
      <c r="L93" s="19" t="s">
        <v>154</v>
      </c>
      <c r="M93" s="19">
        <v>14.311309735941258</v>
      </c>
      <c r="N93" s="103">
        <v>6</v>
      </c>
      <c r="O93" s="19">
        <v>1.0049999999999999</v>
      </c>
      <c r="P93" s="19">
        <v>0</v>
      </c>
      <c r="Q93" s="19">
        <v>0</v>
      </c>
      <c r="R93" s="19">
        <v>0</v>
      </c>
      <c r="S93" s="104"/>
    </row>
    <row r="94" spans="5:19" x14ac:dyDescent="0.3">
      <c r="E94" s="21">
        <v>202022.09</v>
      </c>
      <c r="F94" s="19" t="s">
        <v>23</v>
      </c>
      <c r="G94" s="19" t="s">
        <v>22</v>
      </c>
      <c r="H94" s="19" t="s">
        <v>32</v>
      </c>
      <c r="I94" s="19" t="s">
        <v>94</v>
      </c>
      <c r="J94" s="19" t="s">
        <v>171</v>
      </c>
      <c r="K94" s="19" t="s">
        <v>172</v>
      </c>
      <c r="L94" s="19" t="s">
        <v>154</v>
      </c>
      <c r="M94" s="19">
        <v>24.299767697670916</v>
      </c>
      <c r="N94" s="103">
        <v>107</v>
      </c>
      <c r="O94" s="19">
        <v>1.0049999999999999</v>
      </c>
      <c r="P94" s="19">
        <v>0</v>
      </c>
      <c r="Q94" s="19">
        <v>0</v>
      </c>
      <c r="R94" s="19">
        <v>0</v>
      </c>
      <c r="S94" s="104"/>
    </row>
    <row r="95" spans="5:19" x14ac:dyDescent="0.3">
      <c r="E95" s="21">
        <v>202023.01</v>
      </c>
      <c r="F95" s="19" t="s">
        <v>23</v>
      </c>
      <c r="G95" s="19" t="s">
        <v>106</v>
      </c>
      <c r="H95" s="19" t="s">
        <v>24</v>
      </c>
      <c r="I95" s="19" t="s">
        <v>94</v>
      </c>
      <c r="J95" s="19" t="s">
        <v>173</v>
      </c>
      <c r="K95" s="19" t="s">
        <v>174</v>
      </c>
      <c r="L95" s="19" t="s">
        <v>154</v>
      </c>
      <c r="M95" s="19">
        <v>15.056611716621248</v>
      </c>
      <c r="N95" s="103">
        <v>67.25</v>
      </c>
      <c r="O95" s="19">
        <v>1.0049999999999999</v>
      </c>
      <c r="P95" s="19">
        <v>0</v>
      </c>
      <c r="Q95" s="19">
        <v>0</v>
      </c>
      <c r="R95" s="19">
        <v>3391.2380553417747</v>
      </c>
      <c r="S95" s="104"/>
    </row>
    <row r="96" spans="5:19" x14ac:dyDescent="0.3">
      <c r="E96" s="21">
        <v>202023.02</v>
      </c>
      <c r="F96" s="19" t="s">
        <v>23</v>
      </c>
      <c r="G96" s="19" t="s">
        <v>106</v>
      </c>
      <c r="H96" s="19" t="s">
        <v>25</v>
      </c>
      <c r="I96" s="19" t="s">
        <v>94</v>
      </c>
      <c r="J96" s="19" t="s">
        <v>173</v>
      </c>
      <c r="K96" s="19" t="s">
        <v>174</v>
      </c>
      <c r="L96" s="19" t="s">
        <v>154</v>
      </c>
      <c r="M96" s="19">
        <v>14.436173972445523</v>
      </c>
      <c r="N96" s="103">
        <v>42</v>
      </c>
      <c r="O96" s="19">
        <v>1.0049999999999999</v>
      </c>
      <c r="P96" s="19">
        <v>0</v>
      </c>
      <c r="Q96" s="19">
        <v>0</v>
      </c>
      <c r="R96" s="19">
        <v>3251.4953211450484</v>
      </c>
      <c r="S96" s="104"/>
    </row>
    <row r="97" spans="5:19" x14ac:dyDescent="0.3">
      <c r="E97" s="21">
        <v>202023.03</v>
      </c>
      <c r="F97" s="19" t="s">
        <v>23</v>
      </c>
      <c r="G97" s="19" t="s">
        <v>106</v>
      </c>
      <c r="H97" s="19" t="s">
        <v>26</v>
      </c>
      <c r="I97" s="19" t="s">
        <v>94</v>
      </c>
      <c r="J97" s="19" t="s">
        <v>173</v>
      </c>
      <c r="K97" s="19" t="s">
        <v>174</v>
      </c>
      <c r="L97" s="19" t="s">
        <v>144</v>
      </c>
      <c r="M97" s="19">
        <v>11.32986060129609</v>
      </c>
      <c r="N97" s="103">
        <v>8.25</v>
      </c>
      <c r="O97" s="19">
        <v>1.0049999999999999</v>
      </c>
      <c r="P97" s="19">
        <v>0</v>
      </c>
      <c r="Q97" s="19">
        <v>0</v>
      </c>
      <c r="R97" s="19">
        <v>2551.8526449358969</v>
      </c>
      <c r="S97" s="104"/>
    </row>
    <row r="98" spans="5:19" x14ac:dyDescent="0.3">
      <c r="E98" s="21">
        <v>202023.04000000001</v>
      </c>
      <c r="F98" s="19" t="s">
        <v>23</v>
      </c>
      <c r="G98" s="19" t="s">
        <v>106</v>
      </c>
      <c r="H98" s="19" t="s">
        <v>27</v>
      </c>
      <c r="I98" s="19" t="s">
        <v>94</v>
      </c>
      <c r="J98" s="19" t="s">
        <v>173</v>
      </c>
      <c r="K98" s="19" t="s">
        <v>174</v>
      </c>
      <c r="L98" s="19" t="s">
        <v>144</v>
      </c>
      <c r="M98" s="19">
        <v>23.38455177752094</v>
      </c>
      <c r="N98" s="103">
        <v>30.000000000000004</v>
      </c>
      <c r="O98" s="19">
        <v>1.0049999999999999</v>
      </c>
      <c r="P98" s="19">
        <v>0</v>
      </c>
      <c r="Q98" s="19">
        <v>0</v>
      </c>
      <c r="R98" s="19">
        <v>5266.9606806354514</v>
      </c>
      <c r="S98" s="104"/>
    </row>
    <row r="99" spans="5:19" x14ac:dyDescent="0.3">
      <c r="E99" s="21">
        <v>202023.05</v>
      </c>
      <c r="F99" s="19" t="s">
        <v>23</v>
      </c>
      <c r="G99" s="19" t="s">
        <v>106</v>
      </c>
      <c r="H99" s="19" t="s">
        <v>28</v>
      </c>
      <c r="I99" s="19" t="s">
        <v>94</v>
      </c>
      <c r="J99" s="19" t="s">
        <v>173</v>
      </c>
      <c r="K99" s="19" t="s">
        <v>174</v>
      </c>
      <c r="L99" s="19" t="s">
        <v>144</v>
      </c>
      <c r="M99" s="19">
        <v>25.910100709092312</v>
      </c>
      <c r="N99" s="103">
        <v>34.5</v>
      </c>
      <c r="O99" s="19">
        <v>1.0049999999999999</v>
      </c>
      <c r="P99" s="19">
        <v>0</v>
      </c>
      <c r="Q99" s="19">
        <v>0</v>
      </c>
      <c r="R99" s="19">
        <v>5835.7963395850566</v>
      </c>
      <c r="S99" s="104"/>
    </row>
    <row r="100" spans="5:19" x14ac:dyDescent="0.3">
      <c r="E100" s="21">
        <v>202023.06</v>
      </c>
      <c r="F100" s="19" t="s">
        <v>23</v>
      </c>
      <c r="G100" s="19" t="s">
        <v>106</v>
      </c>
      <c r="H100" s="19" t="s">
        <v>29</v>
      </c>
      <c r="I100" s="19" t="s">
        <v>94</v>
      </c>
      <c r="J100" s="19" t="s">
        <v>173</v>
      </c>
      <c r="K100" s="19" t="s">
        <v>174</v>
      </c>
      <c r="L100" s="19" t="s">
        <v>144</v>
      </c>
      <c r="M100" s="19">
        <v>17.133629914593122</v>
      </c>
      <c r="N100" s="103">
        <v>6</v>
      </c>
      <c r="O100" s="19">
        <v>1.0049999999999999</v>
      </c>
      <c r="P100" s="19">
        <v>0</v>
      </c>
      <c r="Q100" s="19">
        <v>0</v>
      </c>
      <c r="R100" s="19">
        <v>3859.0500230784469</v>
      </c>
      <c r="S100" s="104"/>
    </row>
    <row r="101" spans="5:19" x14ac:dyDescent="0.3">
      <c r="E101" s="21">
        <v>202023.07</v>
      </c>
      <c r="F101" s="19" t="s">
        <v>23</v>
      </c>
      <c r="G101" s="19" t="s">
        <v>106</v>
      </c>
      <c r="H101" s="19" t="s">
        <v>30</v>
      </c>
      <c r="I101" s="19" t="s">
        <v>94</v>
      </c>
      <c r="J101" s="19" t="s">
        <v>173</v>
      </c>
      <c r="K101" s="19" t="s">
        <v>174</v>
      </c>
      <c r="L101" s="19" t="s">
        <v>144</v>
      </c>
      <c r="M101" s="19">
        <v>7.5291087930068556</v>
      </c>
      <c r="N101" s="103">
        <v>59.000000000000007</v>
      </c>
      <c r="O101" s="19">
        <v>1.0049999999999999</v>
      </c>
      <c r="P101" s="19">
        <v>0</v>
      </c>
      <c r="Q101" s="19">
        <v>0</v>
      </c>
      <c r="R101" s="19">
        <v>1695.7998746468913</v>
      </c>
      <c r="S101" s="104"/>
    </row>
    <row r="102" spans="5:19" x14ac:dyDescent="0.3">
      <c r="E102" s="21">
        <v>202023.08</v>
      </c>
      <c r="F102" s="19" t="s">
        <v>23</v>
      </c>
      <c r="G102" s="19" t="s">
        <v>106</v>
      </c>
      <c r="H102" s="19" t="s">
        <v>31</v>
      </c>
      <c r="I102" s="19" t="s">
        <v>94</v>
      </c>
      <c r="J102" s="19" t="s">
        <v>173</v>
      </c>
      <c r="K102" s="19" t="s">
        <v>174</v>
      </c>
      <c r="L102" s="19" t="s">
        <v>144</v>
      </c>
      <c r="M102" s="19">
        <v>17.117448899851311</v>
      </c>
      <c r="N102" s="103">
        <v>1.5</v>
      </c>
      <c r="O102" s="19">
        <v>1.0049999999999999</v>
      </c>
      <c r="P102" s="19">
        <v>0</v>
      </c>
      <c r="Q102" s="19">
        <v>0</v>
      </c>
      <c r="R102" s="19">
        <v>3855.4055329368898</v>
      </c>
      <c r="S102" s="104"/>
    </row>
    <row r="103" spans="5:19" x14ac:dyDescent="0.3">
      <c r="E103" s="21">
        <v>202023.09</v>
      </c>
      <c r="F103" s="19" t="s">
        <v>23</v>
      </c>
      <c r="G103" s="19" t="s">
        <v>106</v>
      </c>
      <c r="H103" s="19" t="s">
        <v>32</v>
      </c>
      <c r="I103" s="19" t="s">
        <v>94</v>
      </c>
      <c r="J103" s="19" t="s">
        <v>173</v>
      </c>
      <c r="K103" s="19" t="s">
        <v>174</v>
      </c>
      <c r="L103" s="19" t="s">
        <v>157</v>
      </c>
      <c r="M103" s="19">
        <v>29.06442803054756</v>
      </c>
      <c r="N103" s="103">
        <v>26.75</v>
      </c>
      <c r="O103" s="19">
        <v>1.0049999999999999</v>
      </c>
      <c r="P103" s="19">
        <v>0</v>
      </c>
      <c r="Q103" s="19">
        <v>0</v>
      </c>
      <c r="R103" s="19">
        <v>6546.2533170811712</v>
      </c>
      <c r="S103" s="104"/>
    </row>
    <row r="104" spans="5:19" x14ac:dyDescent="0.3">
      <c r="E104" s="21">
        <v>202024.01</v>
      </c>
      <c r="F104" s="19" t="s">
        <v>23</v>
      </c>
      <c r="G104" s="19" t="s">
        <v>33</v>
      </c>
      <c r="H104" s="19" t="s">
        <v>24</v>
      </c>
      <c r="I104" s="19" t="s">
        <v>94</v>
      </c>
      <c r="J104" s="19" t="s">
        <v>175</v>
      </c>
      <c r="K104" s="19" t="s">
        <v>172</v>
      </c>
      <c r="L104" s="19" t="s">
        <v>157</v>
      </c>
      <c r="M104" s="19">
        <v>168.93163793103452</v>
      </c>
      <c r="N104" s="103">
        <v>21</v>
      </c>
      <c r="O104" s="19">
        <v>1.0049999999999999</v>
      </c>
      <c r="P104" s="19">
        <v>0</v>
      </c>
      <c r="Q104" s="19">
        <v>0</v>
      </c>
      <c r="R104" s="19">
        <v>0</v>
      </c>
      <c r="S104" s="104"/>
    </row>
    <row r="105" spans="5:19" x14ac:dyDescent="0.3">
      <c r="E105" s="21">
        <v>202024.02</v>
      </c>
      <c r="F105" s="19" t="s">
        <v>23</v>
      </c>
      <c r="G105" s="19" t="s">
        <v>33</v>
      </c>
      <c r="H105" s="19" t="s">
        <v>25</v>
      </c>
      <c r="I105" s="19" t="s">
        <v>94</v>
      </c>
      <c r="J105" s="19" t="s">
        <v>175</v>
      </c>
      <c r="K105" s="19" t="s">
        <v>172</v>
      </c>
      <c r="L105" s="19" t="s">
        <v>144</v>
      </c>
      <c r="M105" s="19">
        <v>122.71480514615234</v>
      </c>
      <c r="N105" s="103">
        <v>4</v>
      </c>
      <c r="O105" s="19">
        <v>1.0049999999999999</v>
      </c>
      <c r="P105" s="19">
        <v>0</v>
      </c>
      <c r="Q105" s="19">
        <v>0</v>
      </c>
      <c r="R105" s="19">
        <v>0</v>
      </c>
      <c r="S105" s="104"/>
    </row>
    <row r="106" spans="5:19" x14ac:dyDescent="0.3">
      <c r="E106" s="21">
        <v>202024.03</v>
      </c>
      <c r="F106" s="19" t="s">
        <v>23</v>
      </c>
      <c r="G106" s="19" t="s">
        <v>33</v>
      </c>
      <c r="H106" s="19" t="s">
        <v>26</v>
      </c>
      <c r="I106" s="19" t="s">
        <v>94</v>
      </c>
      <c r="J106" s="19" t="s">
        <v>175</v>
      </c>
      <c r="K106" s="19" t="s">
        <v>172</v>
      </c>
      <c r="L106" s="19" t="s">
        <v>154</v>
      </c>
      <c r="M106" s="19">
        <v>91.159866681873325</v>
      </c>
      <c r="N106" s="103">
        <v>0</v>
      </c>
      <c r="O106" s="19">
        <v>1.0049999999999999</v>
      </c>
      <c r="P106" s="19">
        <v>0</v>
      </c>
      <c r="Q106" s="19">
        <v>0</v>
      </c>
      <c r="R106" s="19">
        <v>0</v>
      </c>
      <c r="S106" s="104"/>
    </row>
    <row r="107" spans="5:19" x14ac:dyDescent="0.3">
      <c r="E107" s="21">
        <v>202024.04</v>
      </c>
      <c r="F107" s="19" t="s">
        <v>23</v>
      </c>
      <c r="G107" s="19" t="s">
        <v>33</v>
      </c>
      <c r="H107" s="19" t="s">
        <v>27</v>
      </c>
      <c r="I107" s="19" t="s">
        <v>94</v>
      </c>
      <c r="J107" s="19" t="s">
        <v>175</v>
      </c>
      <c r="K107" s="19" t="s">
        <v>172</v>
      </c>
      <c r="L107" s="19" t="s">
        <v>154</v>
      </c>
      <c r="M107" s="19">
        <v>156.33742916263486</v>
      </c>
      <c r="N107" s="103">
        <v>20</v>
      </c>
      <c r="O107" s="19">
        <v>1.0049999999999999</v>
      </c>
      <c r="P107" s="19">
        <v>0</v>
      </c>
      <c r="Q107" s="19">
        <v>0</v>
      </c>
      <c r="R107" s="19">
        <v>0</v>
      </c>
      <c r="S107" s="104"/>
    </row>
    <row r="108" spans="5:19" x14ac:dyDescent="0.3">
      <c r="E108" s="21">
        <v>202024.05</v>
      </c>
      <c r="F108" s="19" t="s">
        <v>23</v>
      </c>
      <c r="G108" s="19" t="s">
        <v>33</v>
      </c>
      <c r="H108" s="19" t="s">
        <v>28</v>
      </c>
      <c r="I108" s="19" t="s">
        <v>94</v>
      </c>
      <c r="J108" s="19" t="s">
        <v>175</v>
      </c>
      <c r="K108" s="19" t="s">
        <v>172</v>
      </c>
      <c r="L108" s="19" t="s">
        <v>154</v>
      </c>
      <c r="M108" s="19">
        <v>177.96842515765866</v>
      </c>
      <c r="N108" s="103">
        <v>9.9999999999999982</v>
      </c>
      <c r="O108" s="19">
        <v>1.0049999999999999</v>
      </c>
      <c r="P108" s="19">
        <v>0</v>
      </c>
      <c r="Q108" s="19">
        <v>0</v>
      </c>
      <c r="R108" s="19">
        <v>0</v>
      </c>
      <c r="S108" s="104"/>
    </row>
    <row r="109" spans="5:19" x14ac:dyDescent="0.3">
      <c r="E109" s="21">
        <v>202024.06</v>
      </c>
      <c r="F109" s="19" t="s">
        <v>23</v>
      </c>
      <c r="G109" s="19" t="s">
        <v>33</v>
      </c>
      <c r="H109" s="19" t="s">
        <v>29</v>
      </c>
      <c r="I109" s="19" t="s">
        <v>94</v>
      </c>
      <c r="J109" s="19" t="s">
        <v>175</v>
      </c>
      <c r="K109" s="19" t="s">
        <v>172</v>
      </c>
      <c r="L109" s="19" t="s">
        <v>154</v>
      </c>
      <c r="M109" s="19">
        <v>116.23575706439061</v>
      </c>
      <c r="N109" s="103">
        <v>1</v>
      </c>
      <c r="O109" s="19">
        <v>1.0049999999999999</v>
      </c>
      <c r="P109" s="19">
        <v>0</v>
      </c>
      <c r="Q109" s="19">
        <v>0</v>
      </c>
      <c r="R109" s="19">
        <v>0</v>
      </c>
      <c r="S109" s="104"/>
    </row>
    <row r="110" spans="5:19" x14ac:dyDescent="0.3">
      <c r="E110" s="21">
        <v>202024.07</v>
      </c>
      <c r="F110" s="19" t="s">
        <v>23</v>
      </c>
      <c r="G110" s="19" t="s">
        <v>33</v>
      </c>
      <c r="H110" s="19" t="s">
        <v>30</v>
      </c>
      <c r="I110" s="19" t="s">
        <v>94</v>
      </c>
      <c r="J110" s="19" t="s">
        <v>175</v>
      </c>
      <c r="K110" s="19" t="s">
        <v>172</v>
      </c>
      <c r="L110" s="19" t="s">
        <v>154</v>
      </c>
      <c r="M110" s="19">
        <v>78.30697360078824</v>
      </c>
      <c r="N110" s="103">
        <v>25</v>
      </c>
      <c r="O110" s="19">
        <v>1.0049999999999999</v>
      </c>
      <c r="P110" s="19">
        <v>0</v>
      </c>
      <c r="Q110" s="19">
        <v>0</v>
      </c>
      <c r="R110" s="19">
        <v>0</v>
      </c>
      <c r="S110" s="104"/>
    </row>
    <row r="111" spans="5:19" x14ac:dyDescent="0.3">
      <c r="E111" s="21">
        <v>202024.08</v>
      </c>
      <c r="F111" s="19" t="s">
        <v>23</v>
      </c>
      <c r="G111" s="19" t="s">
        <v>33</v>
      </c>
      <c r="H111" s="19" t="s">
        <v>31</v>
      </c>
      <c r="I111" s="19" t="s">
        <v>94</v>
      </c>
      <c r="J111" s="19" t="s">
        <v>175</v>
      </c>
      <c r="K111" s="19" t="s">
        <v>172</v>
      </c>
      <c r="L111" s="19" t="s">
        <v>154</v>
      </c>
      <c r="M111" s="19">
        <v>167.39349790193774</v>
      </c>
      <c r="N111" s="103">
        <v>2</v>
      </c>
      <c r="O111" s="19">
        <v>1.0049999999999999</v>
      </c>
      <c r="P111" s="19">
        <v>0</v>
      </c>
      <c r="Q111" s="19">
        <v>0</v>
      </c>
      <c r="R111" s="19">
        <v>0</v>
      </c>
      <c r="S111" s="104"/>
    </row>
    <row r="112" spans="5:19" x14ac:dyDescent="0.3">
      <c r="E112" s="21">
        <v>202024.09</v>
      </c>
      <c r="F112" s="19" t="s">
        <v>23</v>
      </c>
      <c r="G112" s="19" t="s">
        <v>33</v>
      </c>
      <c r="H112" s="19" t="s">
        <v>32</v>
      </c>
      <c r="I112" s="19" t="s">
        <v>94</v>
      </c>
      <c r="J112" s="19" t="s">
        <v>175</v>
      </c>
      <c r="K112" s="19" t="s">
        <v>172</v>
      </c>
      <c r="L112" s="19" t="s">
        <v>154</v>
      </c>
      <c r="M112" s="19">
        <v>94.202444118860228</v>
      </c>
      <c r="N112" s="103">
        <v>3</v>
      </c>
      <c r="O112" s="19">
        <v>1.0049999999999999</v>
      </c>
      <c r="P112" s="19">
        <v>0</v>
      </c>
      <c r="Q112" s="19">
        <v>0</v>
      </c>
      <c r="R112" s="19">
        <v>0</v>
      </c>
      <c r="S112" s="104"/>
    </row>
    <row r="113" spans="5:19" x14ac:dyDescent="0.3">
      <c r="E113" s="21">
        <v>202025.01</v>
      </c>
      <c r="F113" s="19" t="s">
        <v>23</v>
      </c>
      <c r="G113" s="19" t="s">
        <v>107</v>
      </c>
      <c r="H113" s="19" t="s">
        <v>24</v>
      </c>
      <c r="I113" s="19" t="s">
        <v>94</v>
      </c>
      <c r="J113" s="19" t="s">
        <v>173</v>
      </c>
      <c r="K113" s="19" t="s">
        <v>174</v>
      </c>
      <c r="L113" s="19" t="s">
        <v>154</v>
      </c>
      <c r="M113" s="19">
        <v>202.05548850574718</v>
      </c>
      <c r="N113" s="103">
        <v>5.25</v>
      </c>
      <c r="O113" s="19">
        <v>1.0049999999999999</v>
      </c>
      <c r="P113" s="19">
        <v>0</v>
      </c>
      <c r="Q113" s="19">
        <v>0</v>
      </c>
      <c r="R113" s="19">
        <v>45509.459552240318</v>
      </c>
      <c r="S113" s="104"/>
    </row>
    <row r="114" spans="5:19" x14ac:dyDescent="0.3">
      <c r="E114" s="21">
        <v>202025.02</v>
      </c>
      <c r="F114" s="19" t="s">
        <v>23</v>
      </c>
      <c r="G114" s="19" t="s">
        <v>107</v>
      </c>
      <c r="H114" s="19" t="s">
        <v>25</v>
      </c>
      <c r="I114" s="19" t="s">
        <v>94</v>
      </c>
      <c r="J114" s="19" t="s">
        <v>173</v>
      </c>
      <c r="K114" s="19" t="s">
        <v>174</v>
      </c>
      <c r="L114" s="19" t="s">
        <v>154</v>
      </c>
      <c r="M114" s="19">
        <v>146.77653164539794</v>
      </c>
      <c r="N114" s="103">
        <v>1</v>
      </c>
      <c r="O114" s="19">
        <v>1.0049999999999999</v>
      </c>
      <c r="P114" s="19">
        <v>0</v>
      </c>
      <c r="Q114" s="19">
        <v>0</v>
      </c>
      <c r="R114" s="19">
        <v>33058.842793792079</v>
      </c>
      <c r="S114" s="104"/>
    </row>
    <row r="115" spans="5:19" x14ac:dyDescent="0.3">
      <c r="E115" s="21">
        <v>202025.03</v>
      </c>
      <c r="F115" s="19" t="s">
        <v>23</v>
      </c>
      <c r="G115" s="19" t="s">
        <v>107</v>
      </c>
      <c r="H115" s="19" t="s">
        <v>26</v>
      </c>
      <c r="I115" s="19" t="s">
        <v>94</v>
      </c>
      <c r="J115" s="19" t="s">
        <v>173</v>
      </c>
      <c r="K115" s="19" t="s">
        <v>174</v>
      </c>
      <c r="L115" s="19" t="s">
        <v>154</v>
      </c>
      <c r="M115" s="19">
        <v>109.0343503449858</v>
      </c>
      <c r="N115" s="103">
        <v>0</v>
      </c>
      <c r="O115" s="19">
        <v>1.0049999999999999</v>
      </c>
      <c r="P115" s="19">
        <v>0</v>
      </c>
      <c r="Q115" s="19">
        <v>0</v>
      </c>
      <c r="R115" s="19">
        <v>24558.077553477553</v>
      </c>
      <c r="S115" s="104"/>
    </row>
    <row r="116" spans="5:19" x14ac:dyDescent="0.3">
      <c r="E116" s="21">
        <v>202025.04</v>
      </c>
      <c r="F116" s="19" t="s">
        <v>23</v>
      </c>
      <c r="G116" s="19" t="s">
        <v>107</v>
      </c>
      <c r="H116" s="19" t="s">
        <v>27</v>
      </c>
      <c r="I116" s="19" t="s">
        <v>94</v>
      </c>
      <c r="J116" s="19" t="s">
        <v>173</v>
      </c>
      <c r="K116" s="19" t="s">
        <v>174</v>
      </c>
      <c r="L116" s="19" t="s">
        <v>154</v>
      </c>
      <c r="M116" s="19">
        <v>186.99182703766132</v>
      </c>
      <c r="N116" s="103">
        <v>5</v>
      </c>
      <c r="O116" s="19">
        <v>1.0049999999999999</v>
      </c>
      <c r="P116" s="19">
        <v>0</v>
      </c>
      <c r="Q116" s="19">
        <v>0</v>
      </c>
      <c r="R116" s="19">
        <v>42116.633663865628</v>
      </c>
      <c r="S116" s="104"/>
    </row>
    <row r="117" spans="5:19" x14ac:dyDescent="0.3">
      <c r="E117" s="21">
        <v>202025.05</v>
      </c>
      <c r="F117" s="19" t="s">
        <v>23</v>
      </c>
      <c r="G117" s="19" t="s">
        <v>107</v>
      </c>
      <c r="H117" s="19" t="s">
        <v>28</v>
      </c>
      <c r="I117" s="19" t="s">
        <v>94</v>
      </c>
      <c r="J117" s="19" t="s">
        <v>173</v>
      </c>
      <c r="K117" s="19" t="s">
        <v>174</v>
      </c>
      <c r="L117" s="19" t="s">
        <v>154</v>
      </c>
      <c r="M117" s="19">
        <v>212.86419479641529</v>
      </c>
      <c r="N117" s="103">
        <v>2.4999999999999996</v>
      </c>
      <c r="O117" s="19">
        <v>1.0049999999999999</v>
      </c>
      <c r="P117" s="19">
        <v>0</v>
      </c>
      <c r="Q117" s="19">
        <v>0</v>
      </c>
      <c r="R117" s="19">
        <v>47943.931317322887</v>
      </c>
      <c r="S117" s="104"/>
    </row>
    <row r="118" spans="5:19" x14ac:dyDescent="0.3">
      <c r="E118" s="21">
        <v>202025.06</v>
      </c>
      <c r="F118" s="19" t="s">
        <v>23</v>
      </c>
      <c r="G118" s="19" t="s">
        <v>107</v>
      </c>
      <c r="H118" s="19" t="s">
        <v>29</v>
      </c>
      <c r="I118" s="19" t="s">
        <v>94</v>
      </c>
      <c r="J118" s="19" t="s">
        <v>173</v>
      </c>
      <c r="K118" s="19" t="s">
        <v>174</v>
      </c>
      <c r="L118" s="19" t="s">
        <v>154</v>
      </c>
      <c r="M118" s="19">
        <v>139.02708197897698</v>
      </c>
      <c r="N118" s="103">
        <v>0.25</v>
      </c>
      <c r="O118" s="19">
        <v>1.0049999999999999</v>
      </c>
      <c r="P118" s="19">
        <v>0</v>
      </c>
      <c r="Q118" s="19">
        <v>0</v>
      </c>
      <c r="R118" s="19">
        <v>31313.414996931835</v>
      </c>
      <c r="S118" s="104"/>
    </row>
    <row r="119" spans="5:19" x14ac:dyDescent="0.3">
      <c r="E119" s="21">
        <v>202025.07</v>
      </c>
      <c r="F119" s="19" t="s">
        <v>23</v>
      </c>
      <c r="G119" s="19" t="s">
        <v>107</v>
      </c>
      <c r="H119" s="19" t="s">
        <v>30</v>
      </c>
      <c r="I119" s="19" t="s">
        <v>94</v>
      </c>
      <c r="J119" s="19" t="s">
        <v>173</v>
      </c>
      <c r="K119" s="19" t="s">
        <v>174</v>
      </c>
      <c r="L119" s="19" t="s">
        <v>154</v>
      </c>
      <c r="M119" s="19">
        <v>93.661282149962375</v>
      </c>
      <c r="N119" s="103">
        <v>6.25</v>
      </c>
      <c r="O119" s="19">
        <v>1.0049999999999999</v>
      </c>
      <c r="P119" s="19">
        <v>0</v>
      </c>
      <c r="Q119" s="19">
        <v>0</v>
      </c>
      <c r="R119" s="19">
        <v>21095.563219473948</v>
      </c>
      <c r="S119" s="104"/>
    </row>
    <row r="120" spans="5:19" x14ac:dyDescent="0.3">
      <c r="E120" s="21">
        <v>202025.08</v>
      </c>
      <c r="F120" s="19" t="s">
        <v>23</v>
      </c>
      <c r="G120" s="19" t="s">
        <v>107</v>
      </c>
      <c r="H120" s="19" t="s">
        <v>31</v>
      </c>
      <c r="I120" s="19" t="s">
        <v>94</v>
      </c>
      <c r="J120" s="19" t="s">
        <v>173</v>
      </c>
      <c r="K120" s="19" t="s">
        <v>174</v>
      </c>
      <c r="L120" s="19" t="s">
        <v>154</v>
      </c>
      <c r="M120" s="19">
        <v>200.21575239251376</v>
      </c>
      <c r="N120" s="103">
        <v>0.5</v>
      </c>
      <c r="O120" s="19">
        <v>1.0049999999999999</v>
      </c>
      <c r="P120" s="19">
        <v>0</v>
      </c>
      <c r="Q120" s="19">
        <v>0</v>
      </c>
      <c r="R120" s="19">
        <v>45095.091217823065</v>
      </c>
      <c r="S120" s="104"/>
    </row>
    <row r="121" spans="5:19" x14ac:dyDescent="0.3">
      <c r="E121" s="21">
        <v>202025.09</v>
      </c>
      <c r="F121" s="19" t="s">
        <v>23</v>
      </c>
      <c r="G121" s="19" t="s">
        <v>107</v>
      </c>
      <c r="H121" s="19" t="s">
        <v>32</v>
      </c>
      <c r="I121" s="19" t="s">
        <v>94</v>
      </c>
      <c r="J121" s="19" t="s">
        <v>173</v>
      </c>
      <c r="K121" s="19" t="s">
        <v>174</v>
      </c>
      <c r="L121" s="19" t="s">
        <v>154</v>
      </c>
      <c r="M121" s="19">
        <v>112.67351159314654</v>
      </c>
      <c r="N121" s="103">
        <v>0.75</v>
      </c>
      <c r="O121" s="19">
        <v>1.0049999999999999</v>
      </c>
      <c r="P121" s="19">
        <v>0</v>
      </c>
      <c r="Q121" s="19">
        <v>0</v>
      </c>
      <c r="R121" s="19">
        <v>25377.734880541655</v>
      </c>
      <c r="S121" s="104"/>
    </row>
    <row r="122" spans="5:19" x14ac:dyDescent="0.3">
      <c r="E122" s="21">
        <v>106017.14</v>
      </c>
      <c r="F122" s="19" t="s">
        <v>42</v>
      </c>
      <c r="G122" s="19" t="s">
        <v>108</v>
      </c>
      <c r="H122" s="19" t="s">
        <v>83</v>
      </c>
      <c r="I122" s="19" t="s">
        <v>101</v>
      </c>
      <c r="J122" s="21" t="s">
        <v>176</v>
      </c>
      <c r="K122" s="21" t="s">
        <v>177</v>
      </c>
      <c r="L122" s="19" t="s">
        <v>154</v>
      </c>
      <c r="M122" s="19">
        <v>2.52</v>
      </c>
      <c r="N122" s="103">
        <v>112.520069241012</v>
      </c>
      <c r="O122" s="19">
        <v>1.0155613587227967</v>
      </c>
      <c r="P122" s="19">
        <v>0.05</v>
      </c>
      <c r="Q122" s="19">
        <v>0.1</v>
      </c>
      <c r="R122" s="19">
        <v>0</v>
      </c>
      <c r="S122" s="104"/>
    </row>
    <row r="123" spans="5:19" x14ac:dyDescent="0.3">
      <c r="E123" s="21">
        <v>106038.14</v>
      </c>
      <c r="F123" s="19" t="s">
        <v>42</v>
      </c>
      <c r="G123" s="19" t="s">
        <v>109</v>
      </c>
      <c r="H123" s="19" t="s">
        <v>83</v>
      </c>
      <c r="I123" s="19" t="s">
        <v>101</v>
      </c>
      <c r="J123" s="21" t="s">
        <v>176</v>
      </c>
      <c r="K123" s="21" t="s">
        <v>177</v>
      </c>
      <c r="L123" s="19" t="s">
        <v>154</v>
      </c>
      <c r="M123" s="19">
        <v>3.375</v>
      </c>
      <c r="N123" s="103">
        <v>1125.2006924101199</v>
      </c>
      <c r="O123" s="19">
        <v>1.04668407616839</v>
      </c>
      <c r="P123" s="19">
        <v>0.05</v>
      </c>
      <c r="Q123" s="19">
        <v>0.1</v>
      </c>
      <c r="R123" s="19">
        <v>0</v>
      </c>
      <c r="S123" s="104"/>
    </row>
    <row r="124" spans="5:19" x14ac:dyDescent="0.3">
      <c r="E124" s="21">
        <v>206034.01</v>
      </c>
      <c r="F124" s="19" t="s">
        <v>23</v>
      </c>
      <c r="G124" s="19" t="s">
        <v>108</v>
      </c>
      <c r="H124" s="19" t="s">
        <v>24</v>
      </c>
      <c r="I124" s="19" t="s">
        <v>102</v>
      </c>
      <c r="J124" s="21" t="s">
        <v>176</v>
      </c>
      <c r="K124" s="21" t="s">
        <v>177</v>
      </c>
      <c r="L124" s="19" t="s">
        <v>154</v>
      </c>
      <c r="M124" s="19">
        <v>3.5816829746785643</v>
      </c>
      <c r="N124" s="103">
        <v>1.2932242941278607</v>
      </c>
      <c r="O124" s="19">
        <v>1.3569492621394277</v>
      </c>
      <c r="P124" s="19">
        <v>0.05</v>
      </c>
      <c r="Q124" s="19">
        <v>0.05</v>
      </c>
      <c r="R124" s="19">
        <v>0</v>
      </c>
      <c r="S124" s="104"/>
    </row>
    <row r="125" spans="5:19" x14ac:dyDescent="0.3">
      <c r="E125" s="21">
        <v>206034.02</v>
      </c>
      <c r="F125" s="19" t="s">
        <v>23</v>
      </c>
      <c r="G125" s="19" t="s">
        <v>108</v>
      </c>
      <c r="H125" s="19" t="s">
        <v>25</v>
      </c>
      <c r="I125" s="19" t="s">
        <v>102</v>
      </c>
      <c r="J125" s="21" t="s">
        <v>176</v>
      </c>
      <c r="K125" s="21" t="s">
        <v>177</v>
      </c>
      <c r="L125" s="19" t="s">
        <v>154</v>
      </c>
      <c r="M125" s="19">
        <v>5.0577500935505348</v>
      </c>
      <c r="N125" s="103">
        <v>0.44721839669681729</v>
      </c>
      <c r="O125" s="19">
        <v>1.381145338457151</v>
      </c>
      <c r="P125" s="19">
        <v>0.05</v>
      </c>
      <c r="Q125" s="19">
        <v>0.05</v>
      </c>
      <c r="R125" s="19">
        <v>0</v>
      </c>
      <c r="S125" s="104"/>
    </row>
    <row r="126" spans="5:19" x14ac:dyDescent="0.3">
      <c r="E126" s="21">
        <v>206034.03</v>
      </c>
      <c r="F126" s="19" t="s">
        <v>23</v>
      </c>
      <c r="G126" s="19" t="s">
        <v>108</v>
      </c>
      <c r="H126" s="19" t="s">
        <v>26</v>
      </c>
      <c r="I126" s="19" t="s">
        <v>102</v>
      </c>
      <c r="J126" s="21" t="s">
        <v>176</v>
      </c>
      <c r="K126" s="21" t="s">
        <v>177</v>
      </c>
      <c r="L126" s="19" t="s">
        <v>154</v>
      </c>
      <c r="M126" s="19">
        <v>8.5711634462528288</v>
      </c>
      <c r="N126" s="103">
        <v>8.3645614329757464E-2</v>
      </c>
      <c r="O126" s="19">
        <v>1.2776728648286633</v>
      </c>
      <c r="P126" s="19">
        <v>0.05</v>
      </c>
      <c r="Q126" s="19">
        <v>0.05</v>
      </c>
      <c r="R126" s="19">
        <v>0</v>
      </c>
      <c r="S126" s="104"/>
    </row>
    <row r="127" spans="5:19" x14ac:dyDescent="0.3">
      <c r="E127" s="21">
        <v>206034.04</v>
      </c>
      <c r="F127" s="19" t="s">
        <v>23</v>
      </c>
      <c r="G127" s="19" t="s">
        <v>108</v>
      </c>
      <c r="H127" s="19" t="s">
        <v>27</v>
      </c>
      <c r="I127" s="19" t="s">
        <v>102</v>
      </c>
      <c r="J127" s="21" t="s">
        <v>176</v>
      </c>
      <c r="K127" s="21" t="s">
        <v>177</v>
      </c>
      <c r="L127" s="19" t="s">
        <v>154</v>
      </c>
      <c r="M127" s="19">
        <v>14.96194722892848</v>
      </c>
      <c r="N127" s="103">
        <v>0.13719245000670716</v>
      </c>
      <c r="O127" s="19">
        <v>1.3686735753836747</v>
      </c>
      <c r="P127" s="19">
        <v>0.05</v>
      </c>
      <c r="Q127" s="19">
        <v>0.05</v>
      </c>
      <c r="R127" s="19">
        <v>0</v>
      </c>
      <c r="S127" s="104"/>
    </row>
    <row r="128" spans="5:19" x14ac:dyDescent="0.3">
      <c r="E128" s="21">
        <v>206034.05</v>
      </c>
      <c r="F128" s="19" t="s">
        <v>23</v>
      </c>
      <c r="G128" s="19" t="s">
        <v>108</v>
      </c>
      <c r="H128" s="19" t="s">
        <v>28</v>
      </c>
      <c r="I128" s="19" t="s">
        <v>102</v>
      </c>
      <c r="J128" s="21" t="s">
        <v>176</v>
      </c>
      <c r="K128" s="21" t="s">
        <v>177</v>
      </c>
      <c r="L128" s="19" t="s">
        <v>154</v>
      </c>
      <c r="M128" s="19">
        <v>14.676401989984363</v>
      </c>
      <c r="N128" s="103">
        <v>0.11306226768731741</v>
      </c>
      <c r="O128" s="19">
        <v>1.273659226760806</v>
      </c>
      <c r="P128" s="19">
        <v>0.05</v>
      </c>
      <c r="Q128" s="19">
        <v>0.05</v>
      </c>
      <c r="R128" s="19">
        <v>0</v>
      </c>
      <c r="S128" s="104"/>
    </row>
    <row r="129" spans="5:19" x14ac:dyDescent="0.3">
      <c r="E129" s="21">
        <v>206034.06</v>
      </c>
      <c r="F129" s="19" t="s">
        <v>23</v>
      </c>
      <c r="G129" s="19" t="s">
        <v>108</v>
      </c>
      <c r="H129" s="19" t="s">
        <v>29</v>
      </c>
      <c r="I129" s="19" t="s">
        <v>102</v>
      </c>
      <c r="J129" s="21" t="s">
        <v>176</v>
      </c>
      <c r="K129" s="21" t="s">
        <v>177</v>
      </c>
      <c r="L129" s="19" t="s">
        <v>154</v>
      </c>
      <c r="M129" s="19">
        <v>3.0897308501751031</v>
      </c>
      <c r="N129" s="103">
        <v>0.10922531290154873</v>
      </c>
      <c r="O129" s="19">
        <v>1.3520352902652746</v>
      </c>
      <c r="P129" s="19">
        <v>0.05</v>
      </c>
      <c r="Q129" s="19">
        <v>0.05</v>
      </c>
      <c r="R129" s="19">
        <v>0</v>
      </c>
      <c r="S129" s="104"/>
    </row>
    <row r="130" spans="5:19" x14ac:dyDescent="0.3">
      <c r="E130" s="21">
        <v>206034.07</v>
      </c>
      <c r="F130" s="19" t="s">
        <v>23</v>
      </c>
      <c r="G130" s="19" t="s">
        <v>108</v>
      </c>
      <c r="H130" s="19" t="s">
        <v>30</v>
      </c>
      <c r="I130" s="19" t="s">
        <v>102</v>
      </c>
      <c r="J130" s="21" t="s">
        <v>176</v>
      </c>
      <c r="K130" s="21" t="s">
        <v>177</v>
      </c>
      <c r="L130" s="19" t="s">
        <v>154</v>
      </c>
      <c r="M130" s="19">
        <v>6.3368027902422277</v>
      </c>
      <c r="N130" s="103">
        <v>0.13881249758292064</v>
      </c>
      <c r="O130" s="19">
        <v>1.2573874276477872</v>
      </c>
      <c r="P130" s="19">
        <v>0.05</v>
      </c>
      <c r="Q130" s="19">
        <v>0.05</v>
      </c>
      <c r="R130" s="19">
        <v>0</v>
      </c>
      <c r="S130" s="104"/>
    </row>
    <row r="131" spans="5:19" x14ac:dyDescent="0.3">
      <c r="E131" s="21">
        <v>206034.08</v>
      </c>
      <c r="F131" s="19" t="s">
        <v>23</v>
      </c>
      <c r="G131" s="19" t="s">
        <v>108</v>
      </c>
      <c r="H131" s="19" t="s">
        <v>31</v>
      </c>
      <c r="I131" s="19" t="s">
        <v>102</v>
      </c>
      <c r="J131" s="21" t="s">
        <v>176</v>
      </c>
      <c r="K131" s="21" t="s">
        <v>177</v>
      </c>
      <c r="L131" s="19" t="s">
        <v>154</v>
      </c>
      <c r="M131" s="19">
        <v>2.2132832519576775</v>
      </c>
      <c r="N131" s="103">
        <v>0.20199435305524499</v>
      </c>
      <c r="O131" s="19">
        <v>1.2891991302275621</v>
      </c>
      <c r="P131" s="19">
        <v>0.05</v>
      </c>
      <c r="Q131" s="19">
        <v>0.05</v>
      </c>
      <c r="R131" s="19">
        <v>0</v>
      </c>
      <c r="S131" s="104"/>
    </row>
    <row r="132" spans="5:19" x14ac:dyDescent="0.3">
      <c r="E132" s="21">
        <v>206034.09</v>
      </c>
      <c r="F132" s="19" t="s">
        <v>23</v>
      </c>
      <c r="G132" s="19" t="s">
        <v>108</v>
      </c>
      <c r="H132" s="19" t="s">
        <v>32</v>
      </c>
      <c r="I132" s="19" t="s">
        <v>102</v>
      </c>
      <c r="J132" s="21" t="s">
        <v>176</v>
      </c>
      <c r="K132" s="21" t="s">
        <v>177</v>
      </c>
      <c r="L132" s="19" t="s">
        <v>154</v>
      </c>
      <c r="M132" s="19">
        <v>16.843836543364155</v>
      </c>
      <c r="N132" s="103">
        <v>8.9784741986987368E-2</v>
      </c>
      <c r="O132" s="19">
        <v>1.2802017141525406</v>
      </c>
      <c r="P132" s="19">
        <v>0.05</v>
      </c>
      <c r="Q132" s="19">
        <v>0.05</v>
      </c>
      <c r="R132" s="19">
        <v>0</v>
      </c>
      <c r="S132" s="104"/>
    </row>
    <row r="133" spans="5:19" x14ac:dyDescent="0.3">
      <c r="E133" s="21">
        <v>206034.1</v>
      </c>
      <c r="F133" s="19" t="s">
        <v>35</v>
      </c>
      <c r="G133" s="19" t="s">
        <v>108</v>
      </c>
      <c r="H133" s="19" t="s">
        <v>36</v>
      </c>
      <c r="I133" s="19" t="s">
        <v>102</v>
      </c>
      <c r="J133" s="21" t="s">
        <v>176</v>
      </c>
      <c r="K133" s="21" t="s">
        <v>177</v>
      </c>
      <c r="L133" s="19" t="s">
        <v>154</v>
      </c>
      <c r="M133" s="19">
        <v>18.427132292010171</v>
      </c>
      <c r="N133" s="103">
        <v>0.19244459892177629</v>
      </c>
      <c r="O133" s="19">
        <v>1.289197130068777</v>
      </c>
      <c r="P133" s="19">
        <v>0.05</v>
      </c>
      <c r="Q133" s="19">
        <v>0.05</v>
      </c>
      <c r="R133" s="19">
        <v>0</v>
      </c>
      <c r="S133" s="104"/>
    </row>
    <row r="134" spans="5:19" x14ac:dyDescent="0.3">
      <c r="E134" s="21">
        <v>206044.01</v>
      </c>
      <c r="F134" s="19" t="s">
        <v>23</v>
      </c>
      <c r="G134" s="19" t="s">
        <v>109</v>
      </c>
      <c r="H134" s="19" t="s">
        <v>24</v>
      </c>
      <c r="I134" s="19" t="s">
        <v>102</v>
      </c>
      <c r="J134" s="21" t="s">
        <v>176</v>
      </c>
      <c r="K134" s="21" t="s">
        <v>177</v>
      </c>
      <c r="L134" s="19" t="s">
        <v>154</v>
      </c>
      <c r="M134" s="19">
        <v>10.745048924035691</v>
      </c>
      <c r="N134" s="103">
        <v>12.932242941278608</v>
      </c>
      <c r="O134" s="19">
        <v>1.3569492621394277</v>
      </c>
      <c r="P134" s="19">
        <v>0.05</v>
      </c>
      <c r="Q134" s="19">
        <v>0.05</v>
      </c>
      <c r="R134" s="19">
        <v>0</v>
      </c>
      <c r="S134" s="104"/>
    </row>
    <row r="135" spans="5:19" x14ac:dyDescent="0.3">
      <c r="E135" s="21">
        <v>206044.02</v>
      </c>
      <c r="F135" s="19" t="s">
        <v>23</v>
      </c>
      <c r="G135" s="19" t="s">
        <v>109</v>
      </c>
      <c r="H135" s="19" t="s">
        <v>25</v>
      </c>
      <c r="I135" s="19" t="s">
        <v>102</v>
      </c>
      <c r="J135" s="21" t="s">
        <v>176</v>
      </c>
      <c r="K135" s="21" t="s">
        <v>177</v>
      </c>
      <c r="L135" s="19" t="s">
        <v>154</v>
      </c>
      <c r="M135" s="19">
        <v>15.173250280651605</v>
      </c>
      <c r="N135" s="103">
        <v>4.4721839669681724</v>
      </c>
      <c r="O135" s="19">
        <v>1.381145338457151</v>
      </c>
      <c r="P135" s="19">
        <v>0.05</v>
      </c>
      <c r="Q135" s="19">
        <v>0.05</v>
      </c>
      <c r="R135" s="19">
        <v>0</v>
      </c>
      <c r="S135" s="104"/>
    </row>
    <row r="136" spans="5:19" x14ac:dyDescent="0.3">
      <c r="E136" s="21">
        <v>206044.03</v>
      </c>
      <c r="F136" s="19" t="s">
        <v>23</v>
      </c>
      <c r="G136" s="19" t="s">
        <v>109</v>
      </c>
      <c r="H136" s="19" t="s">
        <v>26</v>
      </c>
      <c r="I136" s="19" t="s">
        <v>102</v>
      </c>
      <c r="J136" s="21" t="s">
        <v>176</v>
      </c>
      <c r="K136" s="21" t="s">
        <v>177</v>
      </c>
      <c r="L136" s="19" t="s">
        <v>154</v>
      </c>
      <c r="M136" s="19">
        <v>25.713490338758483</v>
      </c>
      <c r="N136" s="103">
        <v>0.83645614329757456</v>
      </c>
      <c r="O136" s="19">
        <v>1.2776728648286633</v>
      </c>
      <c r="P136" s="19">
        <v>0.05</v>
      </c>
      <c r="Q136" s="19">
        <v>0.05</v>
      </c>
      <c r="R136" s="19">
        <v>0</v>
      </c>
      <c r="S136" s="104"/>
    </row>
    <row r="137" spans="5:19" x14ac:dyDescent="0.3">
      <c r="E137" s="21">
        <v>206044.04</v>
      </c>
      <c r="F137" s="19" t="s">
        <v>23</v>
      </c>
      <c r="G137" s="19" t="s">
        <v>109</v>
      </c>
      <c r="H137" s="19" t="s">
        <v>27</v>
      </c>
      <c r="I137" s="19" t="s">
        <v>102</v>
      </c>
      <c r="J137" s="21" t="s">
        <v>176</v>
      </c>
      <c r="K137" s="21" t="s">
        <v>177</v>
      </c>
      <c r="L137" s="19" t="s">
        <v>154</v>
      </c>
      <c r="M137" s="19">
        <v>44.88584168678544</v>
      </c>
      <c r="N137" s="103">
        <v>1.3719245000670715</v>
      </c>
      <c r="O137" s="19">
        <v>1.3686735753836747</v>
      </c>
      <c r="P137" s="19">
        <v>0.05</v>
      </c>
      <c r="Q137" s="19">
        <v>0.05</v>
      </c>
      <c r="R137" s="19">
        <v>0</v>
      </c>
      <c r="S137" s="104"/>
    </row>
    <row r="138" spans="5:19" x14ac:dyDescent="0.3">
      <c r="E138" s="21">
        <v>206044.05</v>
      </c>
      <c r="F138" s="19" t="s">
        <v>23</v>
      </c>
      <c r="G138" s="19" t="s">
        <v>109</v>
      </c>
      <c r="H138" s="19" t="s">
        <v>28</v>
      </c>
      <c r="I138" s="19" t="s">
        <v>102</v>
      </c>
      <c r="J138" s="21" t="s">
        <v>176</v>
      </c>
      <c r="K138" s="21" t="s">
        <v>177</v>
      </c>
      <c r="L138" s="19" t="s">
        <v>154</v>
      </c>
      <c r="M138" s="19">
        <v>44.02920596995309</v>
      </c>
      <c r="N138" s="103">
        <v>1.130622676873174</v>
      </c>
      <c r="O138" s="19">
        <v>1.273659226760806</v>
      </c>
      <c r="P138" s="19">
        <v>0.05</v>
      </c>
      <c r="Q138" s="19">
        <v>0.05</v>
      </c>
      <c r="R138" s="19">
        <v>0</v>
      </c>
      <c r="S138" s="104"/>
    </row>
    <row r="139" spans="5:19" x14ac:dyDescent="0.3">
      <c r="E139" s="21">
        <v>206044.06</v>
      </c>
      <c r="F139" s="19" t="s">
        <v>23</v>
      </c>
      <c r="G139" s="19" t="s">
        <v>109</v>
      </c>
      <c r="H139" s="19" t="s">
        <v>29</v>
      </c>
      <c r="I139" s="19" t="s">
        <v>102</v>
      </c>
      <c r="J139" s="21" t="s">
        <v>176</v>
      </c>
      <c r="K139" s="21" t="s">
        <v>177</v>
      </c>
      <c r="L139" s="19" t="s">
        <v>154</v>
      </c>
      <c r="M139" s="19">
        <v>9.269192550525311</v>
      </c>
      <c r="N139" s="103">
        <v>1.0922531290154871</v>
      </c>
      <c r="O139" s="19">
        <v>1.3520352902652746</v>
      </c>
      <c r="P139" s="19">
        <v>0.05</v>
      </c>
      <c r="Q139" s="19">
        <v>0.05</v>
      </c>
      <c r="R139" s="19">
        <v>0</v>
      </c>
      <c r="S139" s="104"/>
    </row>
    <row r="140" spans="5:19" x14ac:dyDescent="0.3">
      <c r="E140" s="21">
        <v>206044.07</v>
      </c>
      <c r="F140" s="19" t="s">
        <v>23</v>
      </c>
      <c r="G140" s="19" t="s">
        <v>109</v>
      </c>
      <c r="H140" s="19" t="s">
        <v>30</v>
      </c>
      <c r="I140" s="19" t="s">
        <v>102</v>
      </c>
      <c r="J140" s="21" t="s">
        <v>176</v>
      </c>
      <c r="K140" s="21" t="s">
        <v>177</v>
      </c>
      <c r="L140" s="19" t="s">
        <v>154</v>
      </c>
      <c r="M140" s="19">
        <v>19.010408370726687</v>
      </c>
      <c r="N140" s="103">
        <v>1.388124975829206</v>
      </c>
      <c r="O140" s="19">
        <v>1.2573874276477872</v>
      </c>
      <c r="P140" s="19">
        <v>0.05</v>
      </c>
      <c r="Q140" s="19">
        <v>0.05</v>
      </c>
      <c r="R140" s="19">
        <v>0</v>
      </c>
      <c r="S140" s="104"/>
    </row>
    <row r="141" spans="5:19" x14ac:dyDescent="0.3">
      <c r="E141" s="21">
        <v>206044.08</v>
      </c>
      <c r="F141" s="19" t="s">
        <v>23</v>
      </c>
      <c r="G141" s="19" t="s">
        <v>109</v>
      </c>
      <c r="H141" s="19" t="s">
        <v>31</v>
      </c>
      <c r="I141" s="19" t="s">
        <v>102</v>
      </c>
      <c r="J141" s="21" t="s">
        <v>176</v>
      </c>
      <c r="K141" s="21" t="s">
        <v>177</v>
      </c>
      <c r="L141" s="19" t="s">
        <v>154</v>
      </c>
      <c r="M141" s="19">
        <v>6.6398497558730325</v>
      </c>
      <c r="N141" s="103">
        <v>2.01994353055245</v>
      </c>
      <c r="O141" s="19">
        <v>1.2891991302275621</v>
      </c>
      <c r="P141" s="19">
        <v>0.05</v>
      </c>
      <c r="Q141" s="19">
        <v>0.05</v>
      </c>
      <c r="R141" s="19">
        <v>0</v>
      </c>
      <c r="S141" s="104"/>
    </row>
    <row r="142" spans="5:19" x14ac:dyDescent="0.3">
      <c r="E142" s="21">
        <v>206044.09</v>
      </c>
      <c r="F142" s="19" t="s">
        <v>23</v>
      </c>
      <c r="G142" s="19" t="s">
        <v>109</v>
      </c>
      <c r="H142" s="19" t="s">
        <v>32</v>
      </c>
      <c r="I142" s="19" t="s">
        <v>102</v>
      </c>
      <c r="J142" s="21" t="s">
        <v>176</v>
      </c>
      <c r="K142" s="21" t="s">
        <v>177</v>
      </c>
      <c r="L142" s="19" t="s">
        <v>154</v>
      </c>
      <c r="M142" s="19">
        <v>50.531509630092465</v>
      </c>
      <c r="N142" s="103">
        <v>0.89784741986987349</v>
      </c>
      <c r="O142" s="19">
        <v>1.2802017141525406</v>
      </c>
      <c r="P142" s="19">
        <v>0.05</v>
      </c>
      <c r="Q142" s="19">
        <v>0.05</v>
      </c>
      <c r="R142" s="19">
        <v>0</v>
      </c>
      <c r="S142" s="104"/>
    </row>
    <row r="143" spans="5:19" x14ac:dyDescent="0.3">
      <c r="E143" s="21">
        <v>206044.1</v>
      </c>
      <c r="F143" s="19" t="s">
        <v>35</v>
      </c>
      <c r="G143" s="19" t="s">
        <v>109</v>
      </c>
      <c r="H143" s="19" t="s">
        <v>36</v>
      </c>
      <c r="I143" s="19" t="s">
        <v>102</v>
      </c>
      <c r="J143" s="21" t="s">
        <v>176</v>
      </c>
      <c r="K143" s="21" t="s">
        <v>177</v>
      </c>
      <c r="L143" s="19" t="s">
        <v>154</v>
      </c>
      <c r="M143" s="19">
        <v>55.281396876030499</v>
      </c>
      <c r="N143" s="103">
        <v>1.9244459892177628</v>
      </c>
      <c r="O143" s="19">
        <v>1.289197130068777</v>
      </c>
      <c r="P143" s="19">
        <v>0.05</v>
      </c>
      <c r="Q143" s="19">
        <v>0.05</v>
      </c>
      <c r="R143" s="19">
        <v>0</v>
      </c>
      <c r="S143" s="104"/>
    </row>
    <row r="144" spans="5:19" x14ac:dyDescent="0.3">
      <c r="E144" s="21">
        <v>106018.17</v>
      </c>
      <c r="F144" s="19" t="s">
        <v>42</v>
      </c>
      <c r="G144" s="19" t="s">
        <v>110</v>
      </c>
      <c r="H144" s="19" t="s">
        <v>78</v>
      </c>
      <c r="I144" s="19" t="s">
        <v>88</v>
      </c>
      <c r="J144" s="19" t="s">
        <v>178</v>
      </c>
      <c r="K144" s="19" t="s">
        <v>179</v>
      </c>
      <c r="L144" s="19" t="s">
        <v>154</v>
      </c>
      <c r="M144" s="19">
        <v>0.35960217184072329</v>
      </c>
      <c r="N144" s="103">
        <v>3892.2396799999997</v>
      </c>
      <c r="O144" s="19">
        <v>1.2656687806669593</v>
      </c>
      <c r="P144" s="19">
        <v>0.15</v>
      </c>
      <c r="Q144" s="19">
        <v>0.1</v>
      </c>
      <c r="R144" s="19">
        <v>50</v>
      </c>
      <c r="S144" s="104"/>
    </row>
    <row r="145" spans="5:19" x14ac:dyDescent="0.3">
      <c r="E145" s="21">
        <v>206037.01</v>
      </c>
      <c r="F145" s="19" t="s">
        <v>23</v>
      </c>
      <c r="G145" s="19" t="s">
        <v>110</v>
      </c>
      <c r="H145" s="19" t="s">
        <v>24</v>
      </c>
      <c r="I145" s="19" t="s">
        <v>99</v>
      </c>
      <c r="J145" s="19" t="s">
        <v>178</v>
      </c>
      <c r="K145" s="19" t="s">
        <v>179</v>
      </c>
      <c r="L145" s="19" t="s">
        <v>154</v>
      </c>
      <c r="M145" s="19">
        <v>8.0552348490094877E-2</v>
      </c>
      <c r="N145" s="103">
        <v>973.05991999999992</v>
      </c>
      <c r="O145" s="19">
        <v>1.4488290795845775</v>
      </c>
      <c r="P145" s="19">
        <v>0.15</v>
      </c>
      <c r="Q145" s="19">
        <v>0.1</v>
      </c>
      <c r="R145" s="19">
        <v>50</v>
      </c>
      <c r="S145" s="104"/>
    </row>
    <row r="146" spans="5:19" x14ac:dyDescent="0.3">
      <c r="E146" s="21">
        <v>306033.09999999998</v>
      </c>
      <c r="F146" s="19" t="s">
        <v>35</v>
      </c>
      <c r="G146" s="19" t="s">
        <v>34</v>
      </c>
      <c r="H146" s="19" t="s">
        <v>36</v>
      </c>
      <c r="I146" s="19" t="s">
        <v>94</v>
      </c>
      <c r="J146" s="19" t="s">
        <v>175</v>
      </c>
      <c r="K146" s="19" t="s">
        <v>172</v>
      </c>
      <c r="L146" s="19" t="s">
        <v>154</v>
      </c>
      <c r="M146" s="19">
        <v>171.14335528996378</v>
      </c>
      <c r="N146" s="103">
        <v>103</v>
      </c>
      <c r="O146" s="19">
        <v>1</v>
      </c>
      <c r="P146" s="19">
        <v>0</v>
      </c>
      <c r="Q146" s="19">
        <v>0</v>
      </c>
      <c r="R146" s="19">
        <v>0</v>
      </c>
      <c r="S146" s="104"/>
    </row>
    <row r="147" spans="5:19" x14ac:dyDescent="0.3">
      <c r="E147" s="21">
        <v>306039.09999999998</v>
      </c>
      <c r="F147" s="19" t="s">
        <v>35</v>
      </c>
      <c r="G147" s="19" t="s">
        <v>37</v>
      </c>
      <c r="H147" s="19" t="s">
        <v>36</v>
      </c>
      <c r="I147" s="19" t="s">
        <v>94</v>
      </c>
      <c r="J147" s="19" t="s">
        <v>175</v>
      </c>
      <c r="K147" s="19" t="s">
        <v>172</v>
      </c>
      <c r="L147" s="19" t="s">
        <v>154</v>
      </c>
      <c r="M147" s="19">
        <v>36.242122296698213</v>
      </c>
      <c r="N147" s="103">
        <v>427</v>
      </c>
      <c r="O147" s="19">
        <v>1</v>
      </c>
      <c r="P147" s="19">
        <v>0</v>
      </c>
      <c r="Q147" s="19">
        <v>0</v>
      </c>
      <c r="R147" s="19">
        <v>0</v>
      </c>
      <c r="S147" s="104"/>
    </row>
    <row r="148" spans="5:19" x14ac:dyDescent="0.3">
      <c r="E148" s="21">
        <v>206035.01</v>
      </c>
      <c r="F148" s="19" t="s">
        <v>23</v>
      </c>
      <c r="G148" s="19" t="s">
        <v>111</v>
      </c>
      <c r="H148" s="19" t="s">
        <v>24</v>
      </c>
      <c r="I148" s="19" t="s">
        <v>94</v>
      </c>
      <c r="J148" s="19" t="s">
        <v>180</v>
      </c>
      <c r="K148" s="19" t="s">
        <v>181</v>
      </c>
      <c r="L148" s="19" t="s">
        <v>154</v>
      </c>
      <c r="M148" s="19">
        <v>200</v>
      </c>
      <c r="N148" s="103">
        <v>21.852941176470591</v>
      </c>
      <c r="O148" s="19">
        <v>1.0049999999999999</v>
      </c>
      <c r="P148" s="19">
        <v>0.05</v>
      </c>
      <c r="Q148" s="19">
        <v>0.02</v>
      </c>
      <c r="R148" s="19">
        <v>7500</v>
      </c>
      <c r="S148" s="104"/>
    </row>
    <row r="149" spans="5:19" x14ac:dyDescent="0.3">
      <c r="E149" s="21">
        <v>206035.02</v>
      </c>
      <c r="F149" s="19" t="s">
        <v>23</v>
      </c>
      <c r="G149" s="19" t="s">
        <v>111</v>
      </c>
      <c r="H149" s="19" t="s">
        <v>25</v>
      </c>
      <c r="I149" s="19" t="s">
        <v>94</v>
      </c>
      <c r="J149" s="19" t="s">
        <v>180</v>
      </c>
      <c r="K149" s="19" t="s">
        <v>181</v>
      </c>
      <c r="L149" s="19" t="s">
        <v>154</v>
      </c>
      <c r="M149" s="19">
        <v>200</v>
      </c>
      <c r="N149" s="103">
        <v>6.9929411764705893</v>
      </c>
      <c r="O149" s="19">
        <v>1.0049999999999999</v>
      </c>
      <c r="P149" s="19">
        <v>0.05</v>
      </c>
      <c r="Q149" s="19">
        <v>0.02</v>
      </c>
      <c r="R149" s="19">
        <v>7500</v>
      </c>
      <c r="S149" s="104"/>
    </row>
    <row r="150" spans="5:19" x14ac:dyDescent="0.3">
      <c r="E150" s="21">
        <v>206035.03</v>
      </c>
      <c r="F150" s="19" t="s">
        <v>23</v>
      </c>
      <c r="G150" s="19" t="s">
        <v>111</v>
      </c>
      <c r="H150" s="19" t="s">
        <v>26</v>
      </c>
      <c r="I150" s="19" t="s">
        <v>94</v>
      </c>
      <c r="J150" s="19" t="s">
        <v>180</v>
      </c>
      <c r="K150" s="19" t="s">
        <v>181</v>
      </c>
      <c r="L150" s="19" t="s">
        <v>154</v>
      </c>
      <c r="M150" s="19">
        <v>200</v>
      </c>
      <c r="N150" s="103">
        <v>5.2447058823529424</v>
      </c>
      <c r="O150" s="19">
        <v>1.0049999999999999</v>
      </c>
      <c r="P150" s="19">
        <v>0.05</v>
      </c>
      <c r="Q150" s="19">
        <v>0.02</v>
      </c>
      <c r="R150" s="19">
        <v>7500</v>
      </c>
      <c r="S150" s="104"/>
    </row>
    <row r="151" spans="5:19" x14ac:dyDescent="0.3">
      <c r="E151" s="21">
        <v>206035.04</v>
      </c>
      <c r="F151" s="19" t="s">
        <v>23</v>
      </c>
      <c r="G151" s="19" t="s">
        <v>111</v>
      </c>
      <c r="H151" s="19" t="s">
        <v>27</v>
      </c>
      <c r="I151" s="19" t="s">
        <v>94</v>
      </c>
      <c r="J151" s="19" t="s">
        <v>180</v>
      </c>
      <c r="K151" s="19" t="s">
        <v>181</v>
      </c>
      <c r="L151" s="19" t="s">
        <v>154</v>
      </c>
      <c r="M151" s="19">
        <v>500</v>
      </c>
      <c r="N151" s="103">
        <v>11.363529411764706</v>
      </c>
      <c r="O151" s="19">
        <v>1.0049999999999999</v>
      </c>
      <c r="P151" s="19">
        <v>0.05</v>
      </c>
      <c r="Q151" s="19">
        <v>0.02</v>
      </c>
      <c r="R151" s="19">
        <v>15000</v>
      </c>
      <c r="S151" s="104"/>
    </row>
    <row r="152" spans="5:19" x14ac:dyDescent="0.3">
      <c r="E152" s="21">
        <v>206035.05</v>
      </c>
      <c r="F152" s="19" t="s">
        <v>23</v>
      </c>
      <c r="G152" s="19" t="s">
        <v>111</v>
      </c>
      <c r="H152" s="19" t="s">
        <v>28</v>
      </c>
      <c r="I152" s="19" t="s">
        <v>94</v>
      </c>
      <c r="J152" s="19" t="s">
        <v>180</v>
      </c>
      <c r="K152" s="19" t="s">
        <v>181</v>
      </c>
      <c r="L152" s="19" t="s">
        <v>154</v>
      </c>
      <c r="M152" s="19">
        <v>500</v>
      </c>
      <c r="N152" s="103">
        <v>10.489411764705885</v>
      </c>
      <c r="O152" s="19">
        <v>1.0049999999999999</v>
      </c>
      <c r="P152" s="19">
        <v>0.05</v>
      </c>
      <c r="Q152" s="19">
        <v>0.02</v>
      </c>
      <c r="R152" s="19">
        <v>15000</v>
      </c>
      <c r="S152" s="104"/>
    </row>
    <row r="153" spans="5:19" x14ac:dyDescent="0.3">
      <c r="E153" s="21">
        <v>206035.09</v>
      </c>
      <c r="F153" s="19" t="s">
        <v>23</v>
      </c>
      <c r="G153" s="19" t="s">
        <v>111</v>
      </c>
      <c r="H153" s="19" t="s">
        <v>32</v>
      </c>
      <c r="I153" s="19" t="s">
        <v>94</v>
      </c>
      <c r="J153" s="19" t="s">
        <v>180</v>
      </c>
      <c r="K153" s="19" t="s">
        <v>181</v>
      </c>
      <c r="L153" s="19" t="s">
        <v>154</v>
      </c>
      <c r="M153" s="19">
        <v>200</v>
      </c>
      <c r="N153" s="103">
        <v>2.6223529411764712</v>
      </c>
      <c r="O153" s="19">
        <v>1.0049999999999999</v>
      </c>
      <c r="P153" s="19">
        <v>0.05</v>
      </c>
      <c r="Q153" s="19">
        <v>0.02</v>
      </c>
      <c r="R153" s="19">
        <v>7500</v>
      </c>
      <c r="S153" s="104"/>
    </row>
    <row r="154" spans="5:19" x14ac:dyDescent="0.3">
      <c r="E154" s="21">
        <v>206035.1</v>
      </c>
      <c r="F154" s="19" t="s">
        <v>35</v>
      </c>
      <c r="G154" s="19" t="s">
        <v>111</v>
      </c>
      <c r="H154" s="19" t="s">
        <v>36</v>
      </c>
      <c r="I154" s="19" t="s">
        <v>94</v>
      </c>
      <c r="J154" s="19" t="s">
        <v>180</v>
      </c>
      <c r="K154" s="19" t="s">
        <v>181</v>
      </c>
      <c r="L154" s="19" t="s">
        <v>154</v>
      </c>
      <c r="M154" s="19">
        <v>500</v>
      </c>
      <c r="N154" s="103">
        <v>11.363529411764706</v>
      </c>
      <c r="O154" s="19">
        <v>1</v>
      </c>
      <c r="P154" s="19">
        <v>0.05</v>
      </c>
      <c r="Q154" s="19">
        <v>0.02</v>
      </c>
      <c r="R154" s="19">
        <v>15000</v>
      </c>
      <c r="S154" s="104"/>
    </row>
    <row r="155" spans="5:19" x14ac:dyDescent="0.3">
      <c r="E155" s="21">
        <v>206036.01</v>
      </c>
      <c r="F155" s="19" t="s">
        <v>23</v>
      </c>
      <c r="G155" s="19" t="s">
        <v>112</v>
      </c>
      <c r="H155" s="19" t="s">
        <v>24</v>
      </c>
      <c r="I155" s="19" t="s">
        <v>94</v>
      </c>
      <c r="J155" s="19" t="s">
        <v>182</v>
      </c>
      <c r="K155" s="19" t="s">
        <v>183</v>
      </c>
      <c r="L155" s="19" t="s">
        <v>154</v>
      </c>
      <c r="M155" s="19">
        <v>422.81786156280862</v>
      </c>
      <c r="N155" s="103">
        <v>5.913833437942122</v>
      </c>
      <c r="O155" s="19">
        <v>1.0955115332441143</v>
      </c>
      <c r="P155" s="19">
        <v>0</v>
      </c>
      <c r="Q155" s="19">
        <v>0</v>
      </c>
      <c r="R155" s="19">
        <v>0</v>
      </c>
      <c r="S155" s="104"/>
    </row>
    <row r="156" spans="5:19" x14ac:dyDescent="0.3">
      <c r="E156" s="21">
        <v>206036.02</v>
      </c>
      <c r="F156" s="19" t="s">
        <v>23</v>
      </c>
      <c r="G156" s="19" t="s">
        <v>112</v>
      </c>
      <c r="H156" s="19" t="s">
        <v>25</v>
      </c>
      <c r="I156" s="19" t="s">
        <v>94</v>
      </c>
      <c r="J156" s="19" t="s">
        <v>182</v>
      </c>
      <c r="K156" s="19" t="s">
        <v>183</v>
      </c>
      <c r="L156" s="19" t="s">
        <v>154</v>
      </c>
      <c r="M156" s="19">
        <v>288.81078215213881</v>
      </c>
      <c r="N156" s="103">
        <v>2.7705053272446083</v>
      </c>
      <c r="O156" s="19">
        <v>1.0955115332441143</v>
      </c>
      <c r="P156" s="19">
        <v>0</v>
      </c>
      <c r="Q156" s="19">
        <v>0</v>
      </c>
      <c r="R156" s="19">
        <v>0</v>
      </c>
      <c r="S156" s="104"/>
    </row>
    <row r="157" spans="5:19" x14ac:dyDescent="0.3">
      <c r="E157" s="21">
        <v>206036.03</v>
      </c>
      <c r="F157" s="19" t="s">
        <v>23</v>
      </c>
      <c r="G157" s="19" t="s">
        <v>112</v>
      </c>
      <c r="H157" s="19" t="s">
        <v>26</v>
      </c>
      <c r="I157" s="19" t="s">
        <v>94</v>
      </c>
      <c r="J157" s="19" t="s">
        <v>182</v>
      </c>
      <c r="K157" s="19" t="s">
        <v>183</v>
      </c>
      <c r="L157" s="19" t="s">
        <v>154</v>
      </c>
      <c r="M157" s="19">
        <v>250.35582939031761</v>
      </c>
      <c r="N157" s="103">
        <v>2.3970436771936665</v>
      </c>
      <c r="O157" s="19">
        <v>1.0955115332441143</v>
      </c>
      <c r="P157" s="19">
        <v>0</v>
      </c>
      <c r="Q157" s="19">
        <v>0</v>
      </c>
      <c r="R157" s="19">
        <v>0</v>
      </c>
      <c r="S157" s="104"/>
    </row>
    <row r="158" spans="5:19" x14ac:dyDescent="0.3">
      <c r="E158" s="21">
        <v>206036.04</v>
      </c>
      <c r="F158" s="19" t="s">
        <v>23</v>
      </c>
      <c r="G158" s="19" t="s">
        <v>112</v>
      </c>
      <c r="H158" s="19" t="s">
        <v>27</v>
      </c>
      <c r="I158" s="19" t="s">
        <v>94</v>
      </c>
      <c r="J158" s="19" t="s">
        <v>182</v>
      </c>
      <c r="K158" s="19" t="s">
        <v>183</v>
      </c>
      <c r="L158" s="19" t="s">
        <v>154</v>
      </c>
      <c r="M158" s="19">
        <v>496.69413219112869</v>
      </c>
      <c r="N158" s="103">
        <v>2.6178015962381243</v>
      </c>
      <c r="O158" s="19">
        <v>1.0955115332441143</v>
      </c>
      <c r="P158" s="19">
        <v>0</v>
      </c>
      <c r="Q158" s="19">
        <v>0</v>
      </c>
      <c r="R158" s="19">
        <v>0</v>
      </c>
      <c r="S158" s="104"/>
    </row>
    <row r="159" spans="5:19" x14ac:dyDescent="0.3">
      <c r="E159" s="21">
        <v>206036.05</v>
      </c>
      <c r="F159" s="19" t="s">
        <v>23</v>
      </c>
      <c r="G159" s="19" t="s">
        <v>112</v>
      </c>
      <c r="H159" s="19" t="s">
        <v>28</v>
      </c>
      <c r="I159" s="19" t="s">
        <v>94</v>
      </c>
      <c r="J159" s="19" t="s">
        <v>182</v>
      </c>
      <c r="K159" s="19" t="s">
        <v>183</v>
      </c>
      <c r="L159" s="19" t="s">
        <v>154</v>
      </c>
      <c r="M159" s="19">
        <v>411.36811465717062</v>
      </c>
      <c r="N159" s="103">
        <v>2.9176488721726281</v>
      </c>
      <c r="O159" s="19">
        <v>1.0955115332441143</v>
      </c>
      <c r="P159" s="19">
        <v>0</v>
      </c>
      <c r="Q159" s="19">
        <v>0</v>
      </c>
      <c r="R159" s="19">
        <v>0</v>
      </c>
      <c r="S159" s="104"/>
    </row>
    <row r="160" spans="5:19" x14ac:dyDescent="0.3">
      <c r="E160" s="21">
        <v>206036.09</v>
      </c>
      <c r="F160" s="19" t="s">
        <v>23</v>
      </c>
      <c r="G160" s="19" t="s">
        <v>112</v>
      </c>
      <c r="H160" s="19" t="s">
        <v>32</v>
      </c>
      <c r="I160" s="19" t="s">
        <v>94</v>
      </c>
      <c r="J160" s="19" t="s">
        <v>182</v>
      </c>
      <c r="K160" s="19" t="s">
        <v>183</v>
      </c>
      <c r="L160" s="19" t="s">
        <v>154</v>
      </c>
      <c r="M160" s="19">
        <v>272.48263519432874</v>
      </c>
      <c r="N160" s="103">
        <v>1.1011965174600005</v>
      </c>
      <c r="O160" s="19">
        <v>1.0955115332441143</v>
      </c>
      <c r="P160" s="19">
        <v>0</v>
      </c>
      <c r="Q160" s="19">
        <v>0</v>
      </c>
      <c r="R160" s="19">
        <v>0</v>
      </c>
      <c r="S160" s="104"/>
    </row>
    <row r="161" spans="5:19" x14ac:dyDescent="0.3">
      <c r="E161" s="21">
        <v>206036.1</v>
      </c>
      <c r="F161" s="19" t="s">
        <v>35</v>
      </c>
      <c r="G161" s="19" t="s">
        <v>112</v>
      </c>
      <c r="H161" s="19" t="s">
        <v>36</v>
      </c>
      <c r="I161" s="19" t="s">
        <v>94</v>
      </c>
      <c r="J161" s="19" t="s">
        <v>182</v>
      </c>
      <c r="K161" s="19" t="s">
        <v>183</v>
      </c>
      <c r="L161" s="19" t="s">
        <v>154</v>
      </c>
      <c r="M161" s="19">
        <v>479.91512045634499</v>
      </c>
      <c r="N161" s="103">
        <v>2.7093263718293752</v>
      </c>
      <c r="O161" s="19">
        <v>1.0955115332441143</v>
      </c>
      <c r="P161" s="19">
        <v>0</v>
      </c>
      <c r="Q161" s="19">
        <v>0</v>
      </c>
      <c r="R161" s="19">
        <v>0</v>
      </c>
      <c r="S161" s="104"/>
    </row>
    <row r="162" spans="5:19" x14ac:dyDescent="0.3">
      <c r="E162" s="21">
        <v>206045.01</v>
      </c>
      <c r="F162" s="19" t="s">
        <v>23</v>
      </c>
      <c r="G162" s="19" t="s">
        <v>113</v>
      </c>
      <c r="H162" s="19" t="s">
        <v>24</v>
      </c>
      <c r="I162" s="19" t="s">
        <v>102</v>
      </c>
      <c r="J162" s="21" t="s">
        <v>176</v>
      </c>
      <c r="K162" s="21" t="s">
        <v>177</v>
      </c>
      <c r="L162" s="19" t="s">
        <v>154</v>
      </c>
      <c r="M162" s="19">
        <v>331.23850574712651</v>
      </c>
      <c r="N162" s="103">
        <v>1.05</v>
      </c>
      <c r="O162" s="19">
        <v>1.3569492621394277</v>
      </c>
      <c r="P162" s="19">
        <v>0.05</v>
      </c>
      <c r="Q162" s="19">
        <v>0.05</v>
      </c>
      <c r="R162" s="19">
        <v>0</v>
      </c>
      <c r="S162" s="104"/>
    </row>
    <row r="163" spans="5:19" x14ac:dyDescent="0.3">
      <c r="E163" s="21">
        <v>206045.02</v>
      </c>
      <c r="F163" s="19" t="s">
        <v>23</v>
      </c>
      <c r="G163" s="19" t="s">
        <v>113</v>
      </c>
      <c r="H163" s="19" t="s">
        <v>25</v>
      </c>
      <c r="I163" s="19" t="s">
        <v>102</v>
      </c>
      <c r="J163" s="21" t="s">
        <v>176</v>
      </c>
      <c r="K163" s="21" t="s">
        <v>177</v>
      </c>
      <c r="L163" s="19" t="s">
        <v>154</v>
      </c>
      <c r="M163" s="19">
        <v>249.081875</v>
      </c>
      <c r="N163" s="103">
        <v>0.2</v>
      </c>
      <c r="O163" s="19">
        <v>1.381145338457151</v>
      </c>
      <c r="P163" s="19">
        <v>0.05</v>
      </c>
      <c r="Q163" s="19">
        <v>0.05</v>
      </c>
      <c r="R163" s="19">
        <v>0</v>
      </c>
      <c r="S163" s="104"/>
    </row>
    <row r="164" spans="5:19" x14ac:dyDescent="0.3">
      <c r="E164" s="21">
        <v>206045.03</v>
      </c>
      <c r="F164" s="19" t="s">
        <v>23</v>
      </c>
      <c r="G164" s="19" t="s">
        <v>113</v>
      </c>
      <c r="H164" s="19" t="s">
        <v>26</v>
      </c>
      <c r="I164" s="19" t="s">
        <v>102</v>
      </c>
      <c r="J164" s="21" t="s">
        <v>176</v>
      </c>
      <c r="K164" s="21" t="s">
        <v>177</v>
      </c>
      <c r="L164" s="19" t="s">
        <v>154</v>
      </c>
      <c r="M164" s="19">
        <v>204.39736842105251</v>
      </c>
      <c r="N164" s="103">
        <v>0</v>
      </c>
      <c r="O164" s="19">
        <v>1.2776728648286633</v>
      </c>
      <c r="P164" s="19">
        <v>0.05</v>
      </c>
      <c r="Q164" s="19">
        <v>0.05</v>
      </c>
      <c r="R164" s="19">
        <v>0</v>
      </c>
      <c r="S164" s="104"/>
    </row>
    <row r="165" spans="5:19" x14ac:dyDescent="0.3">
      <c r="E165" s="21">
        <v>206045.04</v>
      </c>
      <c r="F165" s="19" t="s">
        <v>23</v>
      </c>
      <c r="G165" s="19" t="s">
        <v>113</v>
      </c>
      <c r="H165" s="19" t="s">
        <v>27</v>
      </c>
      <c r="I165" s="19" t="s">
        <v>102</v>
      </c>
      <c r="J165" s="21" t="s">
        <v>176</v>
      </c>
      <c r="K165" s="21" t="s">
        <v>177</v>
      </c>
      <c r="L165" s="19" t="s">
        <v>154</v>
      </c>
      <c r="M165" s="19">
        <v>379.82818181818197</v>
      </c>
      <c r="N165" s="103">
        <v>1</v>
      </c>
      <c r="O165" s="19">
        <v>1.3686735753836747</v>
      </c>
      <c r="P165" s="19">
        <v>0.05</v>
      </c>
      <c r="Q165" s="19">
        <v>0.05</v>
      </c>
      <c r="R165" s="19">
        <v>0</v>
      </c>
      <c r="S165" s="104"/>
    </row>
    <row r="166" spans="5:19" x14ac:dyDescent="0.3">
      <c r="E166" s="21">
        <v>206045.05</v>
      </c>
      <c r="F166" s="19" t="s">
        <v>23</v>
      </c>
      <c r="G166" s="19" t="s">
        <v>113</v>
      </c>
      <c r="H166" s="19" t="s">
        <v>28</v>
      </c>
      <c r="I166" s="19" t="s">
        <v>102</v>
      </c>
      <c r="J166" s="21" t="s">
        <v>176</v>
      </c>
      <c r="K166" s="21" t="s">
        <v>177</v>
      </c>
      <c r="L166" s="19" t="s">
        <v>154</v>
      </c>
      <c r="M166" s="19">
        <v>369.69708737864102</v>
      </c>
      <c r="N166" s="103">
        <v>0.49999999999999994</v>
      </c>
      <c r="O166" s="19">
        <v>1.273659226760806</v>
      </c>
      <c r="P166" s="19">
        <v>0.05</v>
      </c>
      <c r="Q166" s="19">
        <v>0.05</v>
      </c>
      <c r="R166" s="19">
        <v>0</v>
      </c>
      <c r="S166" s="104"/>
    </row>
    <row r="167" spans="5:19" x14ac:dyDescent="0.3">
      <c r="E167" s="21">
        <v>206045.06</v>
      </c>
      <c r="F167" s="19" t="s">
        <v>23</v>
      </c>
      <c r="G167" s="19" t="s">
        <v>113</v>
      </c>
      <c r="H167" s="19" t="s">
        <v>29</v>
      </c>
      <c r="I167" s="19" t="s">
        <v>102</v>
      </c>
      <c r="J167" s="21" t="s">
        <v>176</v>
      </c>
      <c r="K167" s="21" t="s">
        <v>177</v>
      </c>
      <c r="L167" s="19" t="s">
        <v>154</v>
      </c>
      <c r="M167" s="19">
        <v>244.72843137254904</v>
      </c>
      <c r="N167" s="103">
        <v>0.05</v>
      </c>
      <c r="O167" s="19">
        <v>1.3520352902652746</v>
      </c>
      <c r="P167" s="19">
        <v>0.05</v>
      </c>
      <c r="Q167" s="19">
        <v>0.05</v>
      </c>
      <c r="R167" s="19">
        <v>0</v>
      </c>
      <c r="S167" s="104"/>
    </row>
    <row r="168" spans="5:19" x14ac:dyDescent="0.3">
      <c r="E168" s="21">
        <v>206045.07</v>
      </c>
      <c r="F168" s="19" t="s">
        <v>23</v>
      </c>
      <c r="G168" s="19" t="s">
        <v>113</v>
      </c>
      <c r="H168" s="19" t="s">
        <v>30</v>
      </c>
      <c r="I168" s="19" t="s">
        <v>102</v>
      </c>
      <c r="J168" s="21" t="s">
        <v>176</v>
      </c>
      <c r="K168" s="21" t="s">
        <v>177</v>
      </c>
      <c r="L168" s="19" t="s">
        <v>154</v>
      </c>
      <c r="M168" s="19">
        <v>177.10740740740749</v>
      </c>
      <c r="N168" s="103">
        <v>1.25</v>
      </c>
      <c r="O168" s="19">
        <v>1.2573874276477872</v>
      </c>
      <c r="P168" s="19">
        <v>0.05</v>
      </c>
      <c r="Q168" s="19">
        <v>0.05</v>
      </c>
      <c r="R168" s="19">
        <v>0</v>
      </c>
      <c r="S168" s="104"/>
    </row>
    <row r="169" spans="5:19" x14ac:dyDescent="0.3">
      <c r="E169" s="21">
        <v>206045.08</v>
      </c>
      <c r="F169" s="19" t="s">
        <v>23</v>
      </c>
      <c r="G169" s="19" t="s">
        <v>113</v>
      </c>
      <c r="H169" s="19" t="s">
        <v>31</v>
      </c>
      <c r="I169" s="19" t="s">
        <v>102</v>
      </c>
      <c r="J169" s="21" t="s">
        <v>176</v>
      </c>
      <c r="K169" s="21" t="s">
        <v>177</v>
      </c>
      <c r="L169" s="19" t="s">
        <v>154</v>
      </c>
      <c r="M169" s="19">
        <v>344.8944444444445</v>
      </c>
      <c r="N169" s="103">
        <v>9.9999999999999992E-2</v>
      </c>
      <c r="O169" s="19">
        <v>1.2891991302275621</v>
      </c>
      <c r="P169" s="19">
        <v>0.05</v>
      </c>
      <c r="Q169" s="19">
        <v>0.05</v>
      </c>
      <c r="R169" s="19">
        <v>0</v>
      </c>
      <c r="S169" s="104"/>
    </row>
    <row r="170" spans="5:19" x14ac:dyDescent="0.3">
      <c r="E170" s="21">
        <v>206045.09</v>
      </c>
      <c r="F170" s="19" t="s">
        <v>23</v>
      </c>
      <c r="G170" s="19" t="s">
        <v>113</v>
      </c>
      <c r="H170" s="19" t="s">
        <v>32</v>
      </c>
      <c r="I170" s="19" t="s">
        <v>102</v>
      </c>
      <c r="J170" s="21" t="s">
        <v>176</v>
      </c>
      <c r="K170" s="21" t="s">
        <v>177</v>
      </c>
      <c r="L170" s="19" t="s">
        <v>154</v>
      </c>
      <c r="M170" s="19">
        <v>193.83404255319149</v>
      </c>
      <c r="N170" s="103">
        <v>0.15000000000000002</v>
      </c>
      <c r="O170" s="19">
        <v>1.2802017141525406</v>
      </c>
      <c r="P170" s="19">
        <v>0.05</v>
      </c>
      <c r="Q170" s="19">
        <v>0.05</v>
      </c>
      <c r="R170" s="19">
        <v>0</v>
      </c>
      <c r="S170" s="104"/>
    </row>
    <row r="171" spans="5:19" x14ac:dyDescent="0.3">
      <c r="E171" s="21">
        <v>206045.1</v>
      </c>
      <c r="F171" s="19" t="s">
        <v>35</v>
      </c>
      <c r="G171" s="19" t="s">
        <v>113</v>
      </c>
      <c r="H171" s="19" t="s">
        <v>36</v>
      </c>
      <c r="I171" s="19" t="s">
        <v>102</v>
      </c>
      <c r="J171" s="21" t="s">
        <v>176</v>
      </c>
      <c r="K171" s="21" t="s">
        <v>177</v>
      </c>
      <c r="L171" s="19" t="s">
        <v>154</v>
      </c>
      <c r="M171" s="19">
        <v>424.99999999999994</v>
      </c>
      <c r="N171" s="103">
        <v>5.15</v>
      </c>
      <c r="O171" s="19">
        <v>1.289197130068777</v>
      </c>
      <c r="P171" s="19">
        <v>0.05</v>
      </c>
      <c r="Q171" s="19">
        <v>0.05</v>
      </c>
      <c r="R171" s="19">
        <v>0</v>
      </c>
      <c r="S171" s="104"/>
    </row>
    <row r="172" spans="5:19" x14ac:dyDescent="0.3">
      <c r="E172" s="21">
        <v>206046.01</v>
      </c>
      <c r="F172" s="19" t="s">
        <v>23</v>
      </c>
      <c r="G172" s="19" t="s">
        <v>114</v>
      </c>
      <c r="H172" s="19" t="s">
        <v>24</v>
      </c>
      <c r="I172" s="19" t="s">
        <v>102</v>
      </c>
      <c r="J172" s="21" t="s">
        <v>176</v>
      </c>
      <c r="K172" s="21" t="s">
        <v>177</v>
      </c>
      <c r="L172" s="19" t="s">
        <v>154</v>
      </c>
      <c r="M172" s="19">
        <v>12.341485013623974</v>
      </c>
      <c r="N172" s="103">
        <v>13.45</v>
      </c>
      <c r="O172" s="19">
        <v>1.3569492621394277</v>
      </c>
      <c r="P172" s="19">
        <v>0.05</v>
      </c>
      <c r="Q172" s="19">
        <v>0.05</v>
      </c>
      <c r="R172" s="19">
        <v>0</v>
      </c>
      <c r="S172" s="104"/>
    </row>
    <row r="173" spans="5:19" x14ac:dyDescent="0.3">
      <c r="E173" s="21">
        <v>206046.02</v>
      </c>
      <c r="F173" s="19" t="s">
        <v>23</v>
      </c>
      <c r="G173" s="19" t="s">
        <v>114</v>
      </c>
      <c r="H173" s="19" t="s">
        <v>25</v>
      </c>
      <c r="I173" s="19" t="s">
        <v>102</v>
      </c>
      <c r="J173" s="21" t="s">
        <v>176</v>
      </c>
      <c r="K173" s="21" t="s">
        <v>177</v>
      </c>
      <c r="L173" s="19" t="s">
        <v>154</v>
      </c>
      <c r="M173" s="19">
        <v>12.2491969273743</v>
      </c>
      <c r="N173" s="103">
        <v>8.4</v>
      </c>
      <c r="O173" s="19">
        <v>1.381145338457151</v>
      </c>
      <c r="P173" s="19">
        <v>0.05</v>
      </c>
      <c r="Q173" s="19">
        <v>0.05</v>
      </c>
      <c r="R173" s="19">
        <v>0</v>
      </c>
      <c r="S173" s="104"/>
    </row>
    <row r="174" spans="5:19" x14ac:dyDescent="0.3">
      <c r="E174" s="21">
        <v>206046.03</v>
      </c>
      <c r="F174" s="19" t="s">
        <v>23</v>
      </c>
      <c r="G174" s="19" t="s">
        <v>114</v>
      </c>
      <c r="H174" s="19" t="s">
        <v>26</v>
      </c>
      <c r="I174" s="19" t="s">
        <v>102</v>
      </c>
      <c r="J174" s="21" t="s">
        <v>176</v>
      </c>
      <c r="K174" s="21" t="s">
        <v>177</v>
      </c>
      <c r="L174" s="19" t="s">
        <v>154</v>
      </c>
      <c r="M174" s="19">
        <v>10.619560185185176</v>
      </c>
      <c r="N174" s="103">
        <v>1.65</v>
      </c>
      <c r="O174" s="19">
        <v>1.2776728648286633</v>
      </c>
      <c r="P174" s="19">
        <v>0.05</v>
      </c>
      <c r="Q174" s="19">
        <v>0.05</v>
      </c>
      <c r="R174" s="19">
        <v>0</v>
      </c>
      <c r="S174" s="104"/>
    </row>
    <row r="175" spans="5:19" x14ac:dyDescent="0.3">
      <c r="E175" s="21">
        <v>206046.04</v>
      </c>
      <c r="F175" s="19" t="s">
        <v>23</v>
      </c>
      <c r="G175" s="19" t="s">
        <v>114</v>
      </c>
      <c r="H175" s="19" t="s">
        <v>27</v>
      </c>
      <c r="I175" s="19" t="s">
        <v>102</v>
      </c>
      <c r="J175" s="21" t="s">
        <v>176</v>
      </c>
      <c r="K175" s="21" t="s">
        <v>177</v>
      </c>
      <c r="L175" s="19" t="s">
        <v>154</v>
      </c>
      <c r="M175" s="19">
        <v>23.75</v>
      </c>
      <c r="N175" s="103">
        <v>6.0000000000000009</v>
      </c>
      <c r="O175" s="19">
        <v>1.3686735753836747</v>
      </c>
      <c r="P175" s="19">
        <v>0.05</v>
      </c>
      <c r="Q175" s="19">
        <v>0.05</v>
      </c>
      <c r="R175" s="19">
        <v>0</v>
      </c>
      <c r="S175" s="104"/>
    </row>
    <row r="176" spans="5:19" x14ac:dyDescent="0.3">
      <c r="E176" s="21">
        <v>206046.05</v>
      </c>
      <c r="F176" s="19" t="s">
        <v>23</v>
      </c>
      <c r="G176" s="19" t="s">
        <v>114</v>
      </c>
      <c r="H176" s="19" t="s">
        <v>28</v>
      </c>
      <c r="I176" s="19" t="s">
        <v>102</v>
      </c>
      <c r="J176" s="21" t="s">
        <v>176</v>
      </c>
      <c r="K176" s="21" t="s">
        <v>177</v>
      </c>
      <c r="L176" s="19" t="s">
        <v>154</v>
      </c>
      <c r="M176" s="19">
        <v>22.5</v>
      </c>
      <c r="N176" s="103">
        <v>6.9000000000000012</v>
      </c>
      <c r="O176" s="19">
        <v>1.273659226760806</v>
      </c>
      <c r="P176" s="19">
        <v>0.05</v>
      </c>
      <c r="Q176" s="19">
        <v>0.05</v>
      </c>
      <c r="R176" s="19">
        <v>0</v>
      </c>
      <c r="S176" s="104"/>
    </row>
    <row r="177" spans="5:19" x14ac:dyDescent="0.3">
      <c r="E177" s="21">
        <v>206046.06</v>
      </c>
      <c r="F177" s="19" t="s">
        <v>23</v>
      </c>
      <c r="G177" s="19" t="s">
        <v>114</v>
      </c>
      <c r="H177" s="19" t="s">
        <v>29</v>
      </c>
      <c r="I177" s="19" t="s">
        <v>102</v>
      </c>
      <c r="J177" s="21" t="s">
        <v>176</v>
      </c>
      <c r="K177" s="21" t="s">
        <v>177</v>
      </c>
      <c r="L177" s="19" t="s">
        <v>154</v>
      </c>
      <c r="M177" s="19">
        <v>15.080106382978727</v>
      </c>
      <c r="N177" s="103">
        <v>1.2000000000000002</v>
      </c>
      <c r="O177" s="19">
        <v>1.3520352902652746</v>
      </c>
      <c r="P177" s="19">
        <v>0.05</v>
      </c>
      <c r="Q177" s="19">
        <v>0.05</v>
      </c>
      <c r="R177" s="19">
        <v>0</v>
      </c>
      <c r="S177" s="104"/>
    </row>
    <row r="178" spans="5:19" x14ac:dyDescent="0.3">
      <c r="E178" s="21">
        <v>206046.07</v>
      </c>
      <c r="F178" s="19" t="s">
        <v>23</v>
      </c>
      <c r="G178" s="19" t="s">
        <v>114</v>
      </c>
      <c r="H178" s="19" t="s">
        <v>30</v>
      </c>
      <c r="I178" s="19" t="s">
        <v>102</v>
      </c>
      <c r="J178" s="21" t="s">
        <v>176</v>
      </c>
      <c r="K178" s="21" t="s">
        <v>177</v>
      </c>
      <c r="L178" s="19" t="s">
        <v>154</v>
      </c>
      <c r="M178" s="19">
        <v>7.1185281036551267</v>
      </c>
      <c r="N178" s="103">
        <v>11.8</v>
      </c>
      <c r="O178" s="19">
        <v>1.2573874276477872</v>
      </c>
      <c r="P178" s="19">
        <v>0.05</v>
      </c>
      <c r="Q178" s="19">
        <v>0.05</v>
      </c>
      <c r="R178" s="19">
        <v>0</v>
      </c>
      <c r="S178" s="104"/>
    </row>
    <row r="179" spans="5:19" x14ac:dyDescent="0.3">
      <c r="E179" s="21">
        <v>206046.07999999999</v>
      </c>
      <c r="F179" s="19" t="s">
        <v>23</v>
      </c>
      <c r="G179" s="19" t="s">
        <v>114</v>
      </c>
      <c r="H179" s="19" t="s">
        <v>31</v>
      </c>
      <c r="I179" s="19" t="s">
        <v>102</v>
      </c>
      <c r="J179" s="21" t="s">
        <v>176</v>
      </c>
      <c r="K179" s="21" t="s">
        <v>177</v>
      </c>
      <c r="L179" s="19" t="s">
        <v>154</v>
      </c>
      <c r="M179" s="19">
        <v>14.743377976190473</v>
      </c>
      <c r="N179" s="103">
        <v>0.3</v>
      </c>
      <c r="O179" s="19">
        <v>1.2891991302275621</v>
      </c>
      <c r="P179" s="19">
        <v>0.05</v>
      </c>
      <c r="Q179" s="19">
        <v>0.05</v>
      </c>
      <c r="R179" s="19">
        <v>0</v>
      </c>
      <c r="S179" s="104"/>
    </row>
    <row r="180" spans="5:19" x14ac:dyDescent="0.3">
      <c r="E180" s="21">
        <v>206046.09</v>
      </c>
      <c r="F180" s="19" t="s">
        <v>23</v>
      </c>
      <c r="G180" s="19" t="s">
        <v>114</v>
      </c>
      <c r="H180" s="19" t="s">
        <v>32</v>
      </c>
      <c r="I180" s="19" t="s">
        <v>102</v>
      </c>
      <c r="J180" s="21" t="s">
        <v>176</v>
      </c>
      <c r="K180" s="21" t="s">
        <v>177</v>
      </c>
      <c r="L180" s="19" t="s">
        <v>184</v>
      </c>
      <c r="M180" s="19">
        <v>25</v>
      </c>
      <c r="N180" s="103">
        <v>5.3500000000000014</v>
      </c>
      <c r="O180" s="19">
        <v>1.2802017141525406</v>
      </c>
      <c r="P180" s="19">
        <v>0.05</v>
      </c>
      <c r="Q180" s="19">
        <v>0.05</v>
      </c>
      <c r="R180" s="19">
        <v>0</v>
      </c>
      <c r="S180" s="104"/>
    </row>
    <row r="181" spans="5:19" x14ac:dyDescent="0.3">
      <c r="E181" s="21">
        <v>206046.1</v>
      </c>
      <c r="F181" s="19" t="s">
        <v>35</v>
      </c>
      <c r="G181" s="19" t="s">
        <v>114</v>
      </c>
      <c r="H181" s="19" t="s">
        <v>36</v>
      </c>
      <c r="I181" s="19" t="s">
        <v>102</v>
      </c>
      <c r="J181" s="21" t="s">
        <v>176</v>
      </c>
      <c r="K181" s="21" t="s">
        <v>177</v>
      </c>
      <c r="L181" s="19" t="s">
        <v>184</v>
      </c>
      <c r="M181" s="19">
        <v>45</v>
      </c>
      <c r="N181" s="103">
        <v>21.35</v>
      </c>
      <c r="O181" s="19">
        <v>1.289197130068777</v>
      </c>
      <c r="P181" s="19">
        <v>0.05</v>
      </c>
      <c r="Q181" s="19">
        <v>0.05</v>
      </c>
      <c r="R181" s="19">
        <v>0</v>
      </c>
      <c r="S181" s="104"/>
    </row>
  </sheetData>
  <mergeCells count="1">
    <mergeCell ref="B3:D3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E2F32-A83B-4AFF-BA87-615A65892E29}">
  <sheetPr codeName="Sheet19"/>
  <dimension ref="B1:W70"/>
  <sheetViews>
    <sheetView workbookViewId="0">
      <selection activeCell="Q32" sqref="Q32"/>
    </sheetView>
  </sheetViews>
  <sheetFormatPr defaultColWidth="9.109375" defaultRowHeight="15.6" x14ac:dyDescent="0.3"/>
  <cols>
    <col min="1" max="1" width="2.6640625" style="10" customWidth="1"/>
    <col min="2" max="2" width="2.6640625" style="14" customWidth="1"/>
    <col min="3" max="3" width="2.6640625" style="8" customWidth="1"/>
    <col min="4" max="4" width="2.6640625" style="9" customWidth="1"/>
    <col min="5" max="5" width="15.109375" style="10" customWidth="1"/>
    <col min="6" max="6" width="17.6640625" style="10" customWidth="1"/>
    <col min="7" max="7" width="5.44140625" style="10" customWidth="1"/>
    <col min="8" max="8" width="18.109375" style="10" customWidth="1"/>
    <col min="9" max="9" width="20.5546875" style="10" customWidth="1"/>
    <col min="10" max="10" width="10.5546875" style="10" customWidth="1"/>
    <col min="11" max="11" width="3.88671875" style="10" customWidth="1"/>
    <col min="12" max="12" width="2.109375" style="23" customWidth="1"/>
    <col min="13" max="13" width="5.5546875" style="10" customWidth="1"/>
    <col min="14" max="14" width="37.44140625" style="10" customWidth="1"/>
    <col min="15" max="15" width="22" style="10" customWidth="1"/>
    <col min="16" max="16" width="19.5546875" style="10" customWidth="1"/>
    <col min="17" max="17" width="15.6640625" style="10" customWidth="1"/>
    <col min="18" max="18" width="17.88671875" style="10" customWidth="1"/>
    <col min="19" max="19" width="20.6640625" style="10" customWidth="1"/>
    <col min="20" max="20" width="3.88671875" style="10" customWidth="1"/>
    <col min="21" max="21" width="2.109375" style="23" customWidth="1"/>
    <col min="22" max="22" width="5.5546875" style="10" customWidth="1"/>
    <col min="23" max="23" width="16" style="10" customWidth="1"/>
    <col min="24" max="16384" width="9.109375" style="10"/>
  </cols>
  <sheetData>
    <row r="1" spans="2:23" ht="21" x14ac:dyDescent="0.4">
      <c r="B1" s="7" t="s">
        <v>185</v>
      </c>
    </row>
    <row r="2" spans="2:23" ht="18" x14ac:dyDescent="0.35">
      <c r="B2" s="12" t="str">
        <f>_Cover!B14</f>
        <v>NH DR Potential Study Outputs_Cover</v>
      </c>
    </row>
    <row r="3" spans="2:23" ht="14.4" x14ac:dyDescent="0.3">
      <c r="B3" s="155" t="str">
        <f ca="1">HYPERLINK("#"&amp;CELL("address", _Contents!B3 ), "Go to Table of Contents")</f>
        <v>Go to Table of Contents</v>
      </c>
      <c r="C3" s="156"/>
      <c r="D3" s="156"/>
      <c r="E3" s="156"/>
    </row>
    <row r="5" spans="2:23" x14ac:dyDescent="0.3">
      <c r="E5" s="24" t="s">
        <v>186</v>
      </c>
      <c r="N5" s="24" t="s">
        <v>187</v>
      </c>
      <c r="W5" s="24"/>
    </row>
    <row r="6" spans="2:23" ht="7.5" customHeight="1" x14ac:dyDescent="0.3"/>
    <row r="8" spans="2:23" ht="45.75" customHeight="1" x14ac:dyDescent="0.3">
      <c r="E8" s="25" t="s">
        <v>188</v>
      </c>
      <c r="F8" s="120" t="s">
        <v>189</v>
      </c>
      <c r="G8" s="26"/>
      <c r="H8" s="25" t="s">
        <v>190</v>
      </c>
      <c r="I8" s="25" t="s">
        <v>191</v>
      </c>
      <c r="J8" s="25" t="s">
        <v>192</v>
      </c>
      <c r="K8" s="26"/>
      <c r="L8" s="27"/>
      <c r="M8" s="26"/>
      <c r="N8" s="28" t="s">
        <v>193</v>
      </c>
      <c r="O8" s="28" t="s">
        <v>194</v>
      </c>
      <c r="P8" s="28" t="s">
        <v>195</v>
      </c>
      <c r="Q8" s="28" t="s">
        <v>196</v>
      </c>
      <c r="R8" s="28" t="s">
        <v>197</v>
      </c>
      <c r="S8" s="28" t="s">
        <v>198</v>
      </c>
    </row>
    <row r="9" spans="2:23" ht="42" customHeight="1" x14ac:dyDescent="0.3">
      <c r="E9" s="29">
        <v>2021</v>
      </c>
      <c r="F9" s="121">
        <v>209.99482825725377</v>
      </c>
      <c r="G9" s="26"/>
      <c r="H9" s="30">
        <v>3.4954876965722637E-2</v>
      </c>
      <c r="I9" s="30">
        <v>1.9368113026381861E-2</v>
      </c>
      <c r="J9" s="30">
        <v>5.4322989992104498E-2</v>
      </c>
      <c r="K9" s="31"/>
      <c r="L9" s="32"/>
      <c r="M9" s="26"/>
      <c r="N9" s="33" t="s">
        <v>88</v>
      </c>
      <c r="O9" s="34" t="s">
        <v>199</v>
      </c>
      <c r="P9" s="35">
        <v>100000</v>
      </c>
      <c r="Q9" s="36">
        <v>68075</v>
      </c>
      <c r="R9" s="37">
        <v>40</v>
      </c>
      <c r="S9" s="38" t="s">
        <v>200</v>
      </c>
      <c r="T9" s="39"/>
      <c r="U9" s="40"/>
    </row>
    <row r="10" spans="2:23" ht="42" customHeight="1" x14ac:dyDescent="0.3">
      <c r="E10" s="29">
        <v>2022</v>
      </c>
      <c r="F10" s="121">
        <v>407.62377860458747</v>
      </c>
      <c r="G10" s="26"/>
      <c r="H10" s="41"/>
      <c r="I10" s="42"/>
      <c r="J10" s="26"/>
      <c r="K10" s="31"/>
      <c r="L10" s="32"/>
      <c r="M10" s="26"/>
      <c r="N10" s="43" t="s">
        <v>84</v>
      </c>
      <c r="O10" s="34" t="s">
        <v>201</v>
      </c>
      <c r="P10" s="35">
        <v>0</v>
      </c>
      <c r="Q10" s="35">
        <v>68075</v>
      </c>
      <c r="R10" s="37">
        <v>35</v>
      </c>
      <c r="S10" s="38" t="s">
        <v>202</v>
      </c>
      <c r="T10" s="39"/>
      <c r="U10" s="40"/>
    </row>
    <row r="11" spans="2:23" ht="42" customHeight="1" x14ac:dyDescent="0.3">
      <c r="E11" s="29">
        <v>2023</v>
      </c>
      <c r="F11" s="121">
        <v>599.00524548969736</v>
      </c>
      <c r="G11" s="26"/>
      <c r="H11" s="26"/>
      <c r="I11" s="26"/>
      <c r="J11" s="26"/>
      <c r="K11" s="31"/>
      <c r="L11" s="32"/>
      <c r="M11" s="26"/>
      <c r="N11" s="33" t="s">
        <v>99</v>
      </c>
      <c r="O11" s="34" t="s">
        <v>203</v>
      </c>
      <c r="P11" s="35">
        <v>100000</v>
      </c>
      <c r="Q11" s="35">
        <v>68075</v>
      </c>
      <c r="R11" s="37">
        <v>40</v>
      </c>
      <c r="S11" s="38" t="s">
        <v>200</v>
      </c>
      <c r="T11" s="39"/>
      <c r="U11" s="40"/>
    </row>
    <row r="12" spans="2:23" ht="42" customHeight="1" x14ac:dyDescent="0.3">
      <c r="E12" s="29">
        <v>2024</v>
      </c>
      <c r="F12" s="121">
        <v>784.06599436269039</v>
      </c>
      <c r="G12" s="26"/>
      <c r="H12" s="26"/>
      <c r="I12" s="26"/>
      <c r="J12" s="26"/>
      <c r="K12" s="31"/>
      <c r="L12" s="32"/>
      <c r="M12" s="26"/>
      <c r="N12" s="33" t="s">
        <v>101</v>
      </c>
      <c r="O12" s="34" t="s">
        <v>201</v>
      </c>
      <c r="P12" s="35">
        <v>0</v>
      </c>
      <c r="Q12" s="35">
        <v>68075</v>
      </c>
      <c r="R12" s="37">
        <v>30</v>
      </c>
      <c r="S12" s="38" t="s">
        <v>202</v>
      </c>
      <c r="T12" s="39"/>
      <c r="U12" s="40"/>
    </row>
    <row r="13" spans="2:23" ht="42" customHeight="1" x14ac:dyDescent="0.3">
      <c r="E13" s="29">
        <v>2025</v>
      </c>
      <c r="F13" s="121">
        <v>957.1448817799801</v>
      </c>
      <c r="G13" s="26"/>
      <c r="H13" s="26"/>
      <c r="I13" s="26"/>
      <c r="J13" s="26"/>
      <c r="K13" s="31"/>
      <c r="L13" s="32"/>
      <c r="M13" s="26"/>
      <c r="N13" s="33" t="s">
        <v>94</v>
      </c>
      <c r="O13" s="34" t="s">
        <v>201</v>
      </c>
      <c r="P13" s="35">
        <v>0</v>
      </c>
      <c r="Q13" s="35">
        <v>171090</v>
      </c>
      <c r="R13" s="37">
        <v>30</v>
      </c>
      <c r="S13" s="38" t="s">
        <v>202</v>
      </c>
      <c r="T13" s="39"/>
      <c r="U13" s="40"/>
    </row>
    <row r="14" spans="2:23" ht="42" customHeight="1" x14ac:dyDescent="0.3">
      <c r="E14" s="29">
        <v>2026</v>
      </c>
      <c r="F14" s="121">
        <v>1118.8330023848453</v>
      </c>
      <c r="G14" s="26"/>
      <c r="H14" s="26"/>
      <c r="I14" s="26"/>
      <c r="J14" s="26"/>
      <c r="K14" s="31"/>
      <c r="L14" s="32"/>
      <c r="M14" s="26"/>
      <c r="N14" s="33" t="s">
        <v>102</v>
      </c>
      <c r="O14" s="34" t="s">
        <v>201</v>
      </c>
      <c r="P14" s="35">
        <v>0</v>
      </c>
      <c r="Q14" s="35">
        <v>100000</v>
      </c>
      <c r="R14" s="37">
        <v>30</v>
      </c>
      <c r="S14" s="38" t="s">
        <v>202</v>
      </c>
      <c r="T14" s="39"/>
      <c r="U14" s="40"/>
    </row>
    <row r="15" spans="2:23" ht="42" customHeight="1" x14ac:dyDescent="0.3">
      <c r="E15" s="29">
        <v>2027</v>
      </c>
      <c r="F15" s="121">
        <v>1275.2188350012777</v>
      </c>
      <c r="G15" s="26"/>
      <c r="H15" s="26"/>
      <c r="I15" s="26"/>
      <c r="J15" s="26"/>
      <c r="K15" s="31"/>
      <c r="L15" s="32"/>
      <c r="M15" s="26"/>
      <c r="N15" s="33"/>
      <c r="O15" s="34"/>
      <c r="P15" s="34"/>
      <c r="Q15" s="35"/>
      <c r="R15" s="35"/>
      <c r="S15" s="37"/>
      <c r="T15" s="39"/>
      <c r="U15" s="40"/>
    </row>
    <row r="16" spans="2:23" ht="42" customHeight="1" x14ac:dyDescent="0.3">
      <c r="E16" s="29">
        <v>2028</v>
      </c>
      <c r="F16" s="121">
        <v>1426.3265611347595</v>
      </c>
      <c r="G16" s="26"/>
      <c r="H16" s="26"/>
      <c r="I16" s="26"/>
      <c r="J16" s="26"/>
      <c r="K16" s="31"/>
      <c r="L16" s="32"/>
      <c r="M16" s="26"/>
      <c r="N16" s="33"/>
      <c r="O16" s="34"/>
      <c r="P16" s="34"/>
      <c r="Q16" s="35"/>
      <c r="R16" s="36"/>
      <c r="S16" s="37"/>
      <c r="T16" s="39"/>
      <c r="U16" s="40"/>
    </row>
    <row r="17" spans="5:19" x14ac:dyDescent="0.3">
      <c r="E17" s="29">
        <v>2029</v>
      </c>
      <c r="F17" s="121">
        <v>1572.4111571207361</v>
      </c>
      <c r="G17" s="26"/>
      <c r="H17" s="26"/>
      <c r="I17" s="26"/>
      <c r="J17" s="26"/>
      <c r="K17" s="26"/>
      <c r="L17" s="27"/>
      <c r="M17" s="26"/>
      <c r="N17" s="26"/>
      <c r="O17" s="26"/>
      <c r="P17" s="26"/>
      <c r="Q17" s="26"/>
      <c r="R17" s="26"/>
      <c r="S17" s="26"/>
    </row>
    <row r="18" spans="5:19" ht="28.8" x14ac:dyDescent="0.3">
      <c r="E18" s="29">
        <v>2030</v>
      </c>
      <c r="F18" s="121">
        <v>1713.7776100129963</v>
      </c>
      <c r="G18" s="26"/>
      <c r="H18" s="26"/>
      <c r="I18" s="26"/>
      <c r="J18" s="26"/>
      <c r="K18" s="26"/>
      <c r="L18" s="27"/>
      <c r="M18" s="26"/>
      <c r="N18" s="44" t="s">
        <v>204</v>
      </c>
      <c r="O18" s="44" t="s">
        <v>205</v>
      </c>
      <c r="P18" s="44" t="s">
        <v>206</v>
      </c>
      <c r="Q18" s="44" t="s">
        <v>207</v>
      </c>
      <c r="R18" s="26"/>
      <c r="S18" s="26"/>
    </row>
    <row r="19" spans="5:19" x14ac:dyDescent="0.3">
      <c r="E19" s="29">
        <v>2031</v>
      </c>
      <c r="F19" s="121">
        <v>1850.4811739182128</v>
      </c>
      <c r="G19" s="26"/>
      <c r="H19" s="26"/>
      <c r="I19" s="26"/>
      <c r="J19" s="26"/>
      <c r="K19" s="26"/>
      <c r="L19" s="27"/>
      <c r="M19" s="26"/>
      <c r="N19" s="29" t="s">
        <v>208</v>
      </c>
      <c r="O19" s="45">
        <v>0.2</v>
      </c>
      <c r="P19" s="46">
        <f>O19</f>
        <v>0.2</v>
      </c>
      <c r="Q19" s="45">
        <v>0.4</v>
      </c>
      <c r="R19" s="26"/>
      <c r="S19" s="26"/>
    </row>
    <row r="20" spans="5:19" x14ac:dyDescent="0.3">
      <c r="E20" s="29">
        <v>2032</v>
      </c>
      <c r="F20" s="121">
        <v>1982.6773114012854</v>
      </c>
      <c r="G20" s="26"/>
      <c r="H20" s="26"/>
      <c r="I20" s="26"/>
      <c r="J20" s="26"/>
      <c r="K20" s="26"/>
      <c r="L20" s="27"/>
      <c r="M20" s="26"/>
      <c r="N20" s="29" t="s">
        <v>209</v>
      </c>
      <c r="O20" s="45">
        <v>0.35</v>
      </c>
      <c r="P20" s="46">
        <f>P19+O20</f>
        <v>0.55000000000000004</v>
      </c>
      <c r="Q20" s="45">
        <v>0.3</v>
      </c>
      <c r="R20" s="47"/>
      <c r="S20" s="26"/>
    </row>
    <row r="21" spans="5:19" x14ac:dyDescent="0.3">
      <c r="E21" s="29">
        <v>2033</v>
      </c>
      <c r="F21" s="121">
        <v>2110.5162712762881</v>
      </c>
      <c r="G21" s="26"/>
      <c r="H21" s="26"/>
      <c r="I21" s="26"/>
      <c r="J21" s="26"/>
      <c r="K21" s="26"/>
      <c r="L21" s="27"/>
      <c r="M21" s="26"/>
      <c r="N21" s="29" t="s">
        <v>210</v>
      </c>
      <c r="O21" s="45">
        <v>0.45</v>
      </c>
      <c r="P21" s="46">
        <f>P20+O21</f>
        <v>1</v>
      </c>
      <c r="Q21" s="45">
        <v>0.3</v>
      </c>
      <c r="R21" s="48"/>
      <c r="S21" s="26"/>
    </row>
    <row r="22" spans="5:19" x14ac:dyDescent="0.3">
      <c r="E22" s="29">
        <v>2034</v>
      </c>
      <c r="F22" s="121">
        <v>2234.1432640196331</v>
      </c>
      <c r="G22" s="26"/>
      <c r="H22" s="26"/>
      <c r="I22" s="26"/>
      <c r="J22" s="26"/>
      <c r="K22" s="26"/>
      <c r="L22" s="27"/>
      <c r="M22" s="26"/>
      <c r="N22" s="29" t="s">
        <v>211</v>
      </c>
      <c r="O22" s="45"/>
      <c r="P22" s="46">
        <f>P21+O22</f>
        <v>1</v>
      </c>
      <c r="Q22" s="49"/>
      <c r="R22" s="48"/>
      <c r="S22" s="26"/>
    </row>
    <row r="23" spans="5:19" x14ac:dyDescent="0.3">
      <c r="E23" s="29">
        <v>2035</v>
      </c>
      <c r="F23" s="121">
        <v>2353.6986312713316</v>
      </c>
      <c r="G23" s="26"/>
      <c r="H23" s="26"/>
      <c r="I23" s="26"/>
      <c r="J23" s="26"/>
      <c r="K23" s="26"/>
      <c r="L23" s="27"/>
      <c r="M23" s="26"/>
      <c r="N23" s="29" t="s">
        <v>212</v>
      </c>
      <c r="O23" s="45"/>
      <c r="P23" s="46"/>
      <c r="Q23" s="50"/>
      <c r="R23" s="26"/>
      <c r="S23" s="26"/>
    </row>
    <row r="24" spans="5:19" x14ac:dyDescent="0.3">
      <c r="E24" s="26"/>
      <c r="F24" s="26"/>
      <c r="G24" s="26"/>
      <c r="H24" s="26"/>
      <c r="I24" s="26"/>
      <c r="J24" s="26"/>
      <c r="K24" s="26"/>
      <c r="L24" s="27"/>
      <c r="M24" s="26"/>
      <c r="N24" s="26"/>
      <c r="O24" s="26"/>
      <c r="P24" s="26"/>
      <c r="Q24" s="26"/>
      <c r="R24" s="26"/>
      <c r="S24" s="26"/>
    </row>
    <row r="25" spans="5:19" x14ac:dyDescent="0.3">
      <c r="E25" s="26"/>
      <c r="F25" s="26"/>
      <c r="G25" s="26"/>
      <c r="H25" s="47"/>
      <c r="I25" s="47"/>
      <c r="J25" s="26"/>
      <c r="K25" s="26"/>
      <c r="L25" s="27"/>
      <c r="M25" s="26"/>
      <c r="N25" s="24" t="s">
        <v>213</v>
      </c>
      <c r="O25" s="26"/>
      <c r="P25" s="26"/>
      <c r="Q25" s="26"/>
      <c r="R25" s="26"/>
      <c r="S25" s="26"/>
    </row>
    <row r="26" spans="5:19" x14ac:dyDescent="0.3">
      <c r="E26" s="26"/>
      <c r="F26" s="26"/>
      <c r="G26" s="26"/>
      <c r="H26" s="48"/>
      <c r="I26" s="48"/>
      <c r="J26" s="26"/>
      <c r="K26" s="26"/>
      <c r="L26" s="27"/>
      <c r="M26" s="26"/>
      <c r="N26" s="26"/>
      <c r="O26" s="26"/>
      <c r="P26" s="26"/>
      <c r="Q26" s="26"/>
      <c r="R26" s="26"/>
      <c r="S26" s="26"/>
    </row>
    <row r="27" spans="5:19" ht="28.8" x14ac:dyDescent="0.3">
      <c r="E27" s="26"/>
      <c r="F27" s="26"/>
      <c r="G27" s="26"/>
      <c r="H27" s="51"/>
      <c r="I27" s="48"/>
      <c r="J27" s="26"/>
      <c r="K27" s="26"/>
      <c r="L27" s="27"/>
      <c r="M27" s="26"/>
      <c r="N27" s="28" t="s">
        <v>214</v>
      </c>
      <c r="O27" s="28" t="s">
        <v>215</v>
      </c>
      <c r="P27" s="28" t="s">
        <v>216</v>
      </c>
      <c r="Q27" s="26"/>
      <c r="R27" s="26"/>
      <c r="S27" s="26"/>
    </row>
    <row r="28" spans="5:19" x14ac:dyDescent="0.3">
      <c r="E28" s="26"/>
      <c r="F28" s="26"/>
      <c r="G28" s="26"/>
      <c r="H28" s="26"/>
      <c r="I28" s="26"/>
      <c r="J28" s="26"/>
      <c r="K28" s="26"/>
      <c r="L28" s="27"/>
      <c r="M28" s="26"/>
      <c r="N28" s="33" t="s">
        <v>217</v>
      </c>
      <c r="O28" s="110">
        <v>3</v>
      </c>
      <c r="P28" s="45">
        <v>0.05</v>
      </c>
      <c r="Q28" s="26"/>
      <c r="R28" s="26"/>
      <c r="S28" s="26"/>
    </row>
    <row r="29" spans="5:19" x14ac:dyDescent="0.3">
      <c r="E29" s="26"/>
      <c r="F29" s="26"/>
      <c r="G29" s="26"/>
      <c r="H29" s="26"/>
      <c r="I29" s="26"/>
      <c r="J29" s="26"/>
      <c r="K29" s="26"/>
      <c r="L29" s="27"/>
      <c r="M29" s="26"/>
      <c r="N29" s="33" t="s">
        <v>218</v>
      </c>
      <c r="O29" s="110">
        <v>3</v>
      </c>
      <c r="P29" s="45">
        <v>0.15</v>
      </c>
      <c r="Q29" s="26"/>
      <c r="R29" s="26"/>
      <c r="S29" s="26"/>
    </row>
    <row r="30" spans="5:19" x14ac:dyDescent="0.3">
      <c r="E30" s="26"/>
      <c r="F30" s="26"/>
      <c r="G30" s="26"/>
      <c r="H30" s="26"/>
      <c r="I30" s="26"/>
      <c r="J30" s="26"/>
      <c r="K30" s="26"/>
      <c r="L30" s="27"/>
      <c r="M30" s="26"/>
      <c r="N30" s="33" t="s">
        <v>219</v>
      </c>
      <c r="O30" s="110">
        <v>3</v>
      </c>
      <c r="P30" s="45">
        <v>0.1</v>
      </c>
      <c r="Q30" s="26"/>
      <c r="R30" s="26"/>
      <c r="S30" s="26"/>
    </row>
    <row r="31" spans="5:19" x14ac:dyDescent="0.3">
      <c r="E31" s="26"/>
      <c r="F31" s="26"/>
      <c r="G31" s="26"/>
      <c r="H31" s="26"/>
      <c r="I31" s="26"/>
      <c r="J31" s="26"/>
      <c r="K31" s="26"/>
      <c r="L31" s="27"/>
      <c r="M31" s="26"/>
      <c r="N31" s="26"/>
      <c r="O31" s="26"/>
      <c r="P31" s="26"/>
      <c r="Q31" s="26"/>
      <c r="R31" s="26"/>
      <c r="S31" s="26"/>
    </row>
    <row r="32" spans="5:19" x14ac:dyDescent="0.3">
      <c r="E32" s="26"/>
      <c r="F32" s="26"/>
      <c r="G32" s="26"/>
      <c r="H32" s="26"/>
      <c r="I32" s="26"/>
      <c r="J32" s="26"/>
      <c r="K32" s="26"/>
      <c r="L32" s="27"/>
      <c r="M32" s="26"/>
      <c r="N32" s="26"/>
      <c r="O32" s="26"/>
      <c r="P32" s="26"/>
      <c r="Q32" s="26"/>
      <c r="R32" s="26"/>
      <c r="S32" s="26"/>
    </row>
    <row r="33" spans="5:19" x14ac:dyDescent="0.3">
      <c r="E33" s="26"/>
      <c r="F33" s="26"/>
      <c r="G33" s="26"/>
      <c r="H33" s="26"/>
      <c r="I33" s="26"/>
      <c r="J33" s="26"/>
      <c r="K33" s="26"/>
      <c r="L33" s="27"/>
      <c r="M33" s="26"/>
      <c r="N33" s="26"/>
      <c r="O33" s="26"/>
      <c r="P33" s="26"/>
      <c r="Q33" s="26"/>
      <c r="R33" s="26"/>
      <c r="S33" s="26"/>
    </row>
    <row r="34" spans="5:19" x14ac:dyDescent="0.3">
      <c r="E34" s="26"/>
      <c r="F34" s="26"/>
      <c r="G34" s="26"/>
      <c r="H34" s="26"/>
      <c r="I34" s="26"/>
      <c r="J34" s="26"/>
      <c r="K34" s="26"/>
      <c r="L34" s="27"/>
      <c r="M34" s="26"/>
      <c r="N34" s="26"/>
      <c r="O34" s="26"/>
      <c r="P34" s="26"/>
      <c r="Q34" s="26"/>
      <c r="R34" s="26"/>
      <c r="S34" s="26"/>
    </row>
    <row r="35" spans="5:19" x14ac:dyDescent="0.3">
      <c r="E35" s="26"/>
      <c r="F35" s="26"/>
      <c r="G35" s="26"/>
      <c r="H35" s="26"/>
      <c r="I35" s="26"/>
      <c r="J35" s="26"/>
      <c r="K35" s="26"/>
      <c r="L35" s="27"/>
      <c r="M35" s="26"/>
      <c r="N35" s="26"/>
      <c r="O35" s="26"/>
      <c r="P35" s="26"/>
      <c r="Q35" s="26"/>
      <c r="R35" s="26"/>
      <c r="S35" s="26"/>
    </row>
    <row r="36" spans="5:19" x14ac:dyDescent="0.3">
      <c r="E36" s="26"/>
      <c r="F36" s="26"/>
      <c r="G36" s="26"/>
      <c r="H36" s="26"/>
      <c r="I36" s="26"/>
      <c r="J36" s="26"/>
      <c r="K36" s="26"/>
      <c r="L36" s="27"/>
      <c r="M36" s="26"/>
      <c r="N36" s="26"/>
      <c r="O36" s="26"/>
      <c r="P36" s="26"/>
      <c r="Q36" s="26"/>
      <c r="R36" s="26"/>
      <c r="S36" s="26"/>
    </row>
    <row r="37" spans="5:19" x14ac:dyDescent="0.3">
      <c r="E37" s="26"/>
      <c r="F37" s="26"/>
      <c r="G37" s="26"/>
      <c r="H37" s="26"/>
      <c r="I37" s="26"/>
      <c r="J37" s="26"/>
      <c r="K37" s="26"/>
      <c r="L37" s="27"/>
      <c r="M37" s="26"/>
      <c r="N37" s="26"/>
      <c r="O37" s="26"/>
      <c r="P37" s="26"/>
      <c r="Q37" s="26"/>
      <c r="R37" s="26"/>
      <c r="S37" s="26"/>
    </row>
    <row r="38" spans="5:19" x14ac:dyDescent="0.3">
      <c r="E38" s="26"/>
      <c r="F38" s="26"/>
      <c r="G38" s="26"/>
      <c r="H38" s="26"/>
      <c r="I38" s="26"/>
      <c r="J38" s="26"/>
      <c r="K38" s="26"/>
      <c r="L38" s="27"/>
      <c r="M38" s="26"/>
      <c r="N38" s="26"/>
      <c r="O38" s="26"/>
      <c r="P38" s="26"/>
      <c r="Q38" s="26"/>
      <c r="R38" s="26"/>
      <c r="S38" s="26"/>
    </row>
    <row r="39" spans="5:19" x14ac:dyDescent="0.3">
      <c r="E39" s="26"/>
      <c r="F39" s="26"/>
      <c r="G39" s="26"/>
      <c r="H39" s="26"/>
      <c r="I39" s="26"/>
      <c r="J39" s="26"/>
      <c r="K39" s="26"/>
      <c r="L39" s="27"/>
      <c r="M39" s="26"/>
      <c r="N39" s="26"/>
      <c r="O39" s="26"/>
      <c r="P39" s="26"/>
      <c r="Q39" s="26"/>
      <c r="R39" s="26"/>
      <c r="S39" s="26"/>
    </row>
    <row r="40" spans="5:19" x14ac:dyDescent="0.3">
      <c r="E40" s="26"/>
      <c r="F40" s="26"/>
      <c r="G40" s="26"/>
      <c r="H40" s="26"/>
      <c r="I40" s="26"/>
      <c r="J40" s="26"/>
      <c r="K40" s="26"/>
      <c r="L40" s="27"/>
      <c r="M40" s="26"/>
      <c r="N40" s="26"/>
      <c r="O40" s="26"/>
      <c r="P40" s="26"/>
      <c r="Q40" s="26"/>
      <c r="R40" s="26"/>
      <c r="S40" s="26"/>
    </row>
    <row r="41" spans="5:19" x14ac:dyDescent="0.3">
      <c r="E41" s="26"/>
      <c r="F41" s="26"/>
      <c r="G41" s="26"/>
      <c r="H41" s="26"/>
      <c r="I41" s="26"/>
      <c r="J41" s="26"/>
      <c r="K41" s="26"/>
      <c r="L41" s="27"/>
      <c r="M41" s="26"/>
      <c r="N41" s="26"/>
      <c r="O41" s="26"/>
      <c r="P41" s="26"/>
      <c r="Q41" s="26"/>
      <c r="R41" s="26"/>
      <c r="S41" s="26"/>
    </row>
    <row r="42" spans="5:19" x14ac:dyDescent="0.3">
      <c r="E42" s="26"/>
      <c r="F42" s="26"/>
      <c r="G42" s="26"/>
      <c r="H42" s="26"/>
      <c r="I42" s="26"/>
      <c r="J42" s="26"/>
      <c r="K42" s="26"/>
      <c r="L42" s="27"/>
      <c r="M42" s="26"/>
      <c r="N42" s="26"/>
      <c r="O42" s="26"/>
      <c r="P42" s="26"/>
      <c r="Q42" s="26"/>
      <c r="R42" s="26"/>
      <c r="S42" s="26"/>
    </row>
    <row r="43" spans="5:19" x14ac:dyDescent="0.3">
      <c r="E43" s="26"/>
      <c r="F43" s="26"/>
      <c r="G43" s="26"/>
      <c r="H43" s="26"/>
      <c r="I43" s="26"/>
      <c r="J43" s="26"/>
      <c r="K43" s="26"/>
      <c r="L43" s="27"/>
      <c r="M43" s="26"/>
      <c r="N43" s="26"/>
      <c r="O43" s="26"/>
      <c r="P43" s="26"/>
      <c r="Q43" s="26"/>
      <c r="R43" s="26"/>
      <c r="S43" s="26"/>
    </row>
    <row r="44" spans="5:19" x14ac:dyDescent="0.3">
      <c r="E44" s="26"/>
      <c r="F44" s="26"/>
      <c r="G44" s="26"/>
      <c r="H44" s="26"/>
      <c r="I44" s="26"/>
      <c r="J44" s="26"/>
      <c r="K44" s="26"/>
      <c r="L44" s="27"/>
      <c r="M44" s="26"/>
      <c r="N44" s="26"/>
      <c r="O44" s="26"/>
      <c r="P44" s="26"/>
      <c r="Q44" s="26"/>
      <c r="R44" s="26"/>
      <c r="S44" s="26"/>
    </row>
    <row r="45" spans="5:19" x14ac:dyDescent="0.3">
      <c r="E45" s="26"/>
      <c r="F45" s="26"/>
      <c r="G45" s="26"/>
      <c r="H45" s="26"/>
      <c r="I45" s="26"/>
      <c r="J45" s="26"/>
      <c r="K45" s="26"/>
      <c r="L45" s="27"/>
      <c r="M45" s="26"/>
      <c r="N45" s="26"/>
      <c r="O45" s="26"/>
      <c r="P45" s="26"/>
      <c r="Q45" s="26"/>
      <c r="R45" s="26"/>
      <c r="S45" s="26"/>
    </row>
    <row r="46" spans="5:19" x14ac:dyDescent="0.3">
      <c r="E46" s="26"/>
      <c r="F46" s="26"/>
      <c r="G46" s="26"/>
      <c r="H46" s="26"/>
      <c r="I46" s="26"/>
      <c r="J46" s="26"/>
      <c r="K46" s="26"/>
      <c r="L46" s="27"/>
      <c r="M46" s="26"/>
      <c r="N46" s="26"/>
      <c r="O46" s="26"/>
      <c r="P46" s="26"/>
      <c r="Q46" s="26"/>
      <c r="R46" s="26"/>
      <c r="S46" s="26"/>
    </row>
    <row r="47" spans="5:19" x14ac:dyDescent="0.3">
      <c r="E47" s="26"/>
      <c r="F47" s="26"/>
      <c r="G47" s="26"/>
      <c r="H47" s="26"/>
      <c r="I47" s="26"/>
      <c r="J47" s="26"/>
      <c r="K47" s="26"/>
      <c r="L47" s="27"/>
      <c r="M47" s="26"/>
      <c r="N47" s="26"/>
      <c r="O47" s="26"/>
      <c r="P47" s="26"/>
      <c r="Q47" s="26"/>
      <c r="R47" s="26"/>
      <c r="S47" s="26"/>
    </row>
    <row r="48" spans="5:19" x14ac:dyDescent="0.3">
      <c r="E48" s="26"/>
      <c r="F48" s="26"/>
      <c r="G48" s="26"/>
      <c r="H48" s="26"/>
      <c r="I48" s="26"/>
      <c r="J48" s="26"/>
      <c r="K48" s="26"/>
      <c r="L48" s="27"/>
      <c r="M48" s="26"/>
      <c r="N48" s="26"/>
      <c r="O48" s="26"/>
      <c r="P48" s="26"/>
      <c r="Q48" s="26"/>
      <c r="R48" s="26"/>
      <c r="S48" s="26"/>
    </row>
    <row r="49" spans="5:19" x14ac:dyDescent="0.3">
      <c r="E49" s="26"/>
      <c r="F49" s="26"/>
      <c r="G49" s="26"/>
      <c r="H49" s="26"/>
      <c r="I49" s="26"/>
      <c r="J49" s="26"/>
      <c r="K49" s="26"/>
      <c r="L49" s="27"/>
      <c r="M49" s="26"/>
      <c r="N49" s="26"/>
      <c r="O49" s="26"/>
      <c r="P49" s="26"/>
      <c r="Q49" s="26"/>
      <c r="R49" s="26"/>
      <c r="S49" s="26"/>
    </row>
    <row r="50" spans="5:19" x14ac:dyDescent="0.3">
      <c r="E50" s="26"/>
      <c r="F50" s="26"/>
      <c r="G50" s="26"/>
      <c r="H50" s="26"/>
      <c r="I50" s="26"/>
      <c r="J50" s="26"/>
      <c r="K50" s="26"/>
      <c r="L50" s="27"/>
      <c r="M50" s="26"/>
      <c r="N50" s="26"/>
      <c r="O50" s="26"/>
      <c r="P50" s="26"/>
      <c r="Q50" s="26"/>
      <c r="R50" s="26"/>
      <c r="S50" s="26"/>
    </row>
    <row r="51" spans="5:19" x14ac:dyDescent="0.3">
      <c r="E51" s="26"/>
      <c r="F51" s="26"/>
      <c r="G51" s="26"/>
      <c r="H51" s="26"/>
      <c r="I51" s="26"/>
      <c r="J51" s="26"/>
      <c r="K51" s="26"/>
      <c r="L51" s="27"/>
      <c r="M51" s="26"/>
      <c r="N51" s="26"/>
      <c r="O51" s="26"/>
      <c r="P51" s="26"/>
      <c r="Q51" s="26"/>
      <c r="R51" s="26"/>
      <c r="S51" s="26"/>
    </row>
    <row r="52" spans="5:19" x14ac:dyDescent="0.3">
      <c r="E52" s="26"/>
      <c r="F52" s="26"/>
      <c r="G52" s="26"/>
      <c r="H52" s="26"/>
      <c r="I52" s="26"/>
      <c r="J52" s="26"/>
      <c r="K52" s="26"/>
      <c r="L52" s="27"/>
      <c r="M52" s="26"/>
      <c r="N52" s="26"/>
      <c r="O52" s="26"/>
      <c r="P52" s="26"/>
      <c r="Q52" s="26"/>
      <c r="R52" s="26"/>
      <c r="S52" s="26"/>
    </row>
    <row r="53" spans="5:19" x14ac:dyDescent="0.3">
      <c r="E53" s="26"/>
      <c r="F53" s="26"/>
      <c r="G53" s="26"/>
      <c r="H53" s="26"/>
      <c r="I53" s="26"/>
      <c r="J53" s="26"/>
      <c r="K53" s="26"/>
      <c r="L53" s="27"/>
      <c r="M53" s="26"/>
      <c r="N53" s="26"/>
      <c r="O53" s="26"/>
      <c r="P53" s="26"/>
      <c r="Q53" s="26"/>
      <c r="R53" s="26"/>
      <c r="S53" s="26"/>
    </row>
    <row r="54" spans="5:19" x14ac:dyDescent="0.3">
      <c r="E54" s="26"/>
      <c r="F54" s="26"/>
      <c r="G54" s="26"/>
      <c r="H54" s="26"/>
      <c r="I54" s="26"/>
      <c r="J54" s="26"/>
      <c r="K54" s="26"/>
      <c r="L54" s="27"/>
      <c r="M54" s="26"/>
      <c r="N54" s="26"/>
      <c r="O54" s="26"/>
      <c r="P54" s="26"/>
      <c r="Q54" s="26"/>
      <c r="R54" s="26"/>
      <c r="S54" s="26"/>
    </row>
    <row r="55" spans="5:19" x14ac:dyDescent="0.3">
      <c r="E55" s="26"/>
      <c r="F55" s="26"/>
      <c r="G55" s="26"/>
      <c r="H55" s="26"/>
      <c r="I55" s="26"/>
      <c r="J55" s="26"/>
      <c r="K55" s="26"/>
      <c r="L55" s="27"/>
      <c r="M55" s="26"/>
      <c r="N55" s="26"/>
      <c r="O55" s="26"/>
      <c r="P55" s="26"/>
      <c r="Q55" s="26"/>
      <c r="R55" s="26"/>
      <c r="S55" s="26"/>
    </row>
    <row r="56" spans="5:19" x14ac:dyDescent="0.3">
      <c r="E56" s="26"/>
      <c r="F56" s="26"/>
      <c r="G56" s="26"/>
      <c r="H56" s="26"/>
      <c r="I56" s="26"/>
      <c r="J56" s="26"/>
      <c r="K56" s="26"/>
      <c r="L56" s="27"/>
      <c r="M56" s="26"/>
      <c r="N56" s="26"/>
      <c r="O56" s="26"/>
      <c r="P56" s="26"/>
      <c r="Q56" s="26"/>
      <c r="R56" s="26"/>
      <c r="S56" s="26"/>
    </row>
    <row r="57" spans="5:19" x14ac:dyDescent="0.3">
      <c r="E57" s="26"/>
      <c r="F57" s="26"/>
      <c r="G57" s="26"/>
      <c r="H57" s="26"/>
      <c r="I57" s="26"/>
      <c r="J57" s="26"/>
      <c r="K57" s="26"/>
      <c r="L57" s="27"/>
      <c r="M57" s="26"/>
      <c r="N57" s="26"/>
      <c r="O57" s="26"/>
      <c r="P57" s="26"/>
      <c r="Q57" s="26"/>
      <c r="R57" s="26"/>
      <c r="S57" s="26"/>
    </row>
    <row r="58" spans="5:19" x14ac:dyDescent="0.3">
      <c r="E58" s="26"/>
      <c r="F58" s="26"/>
      <c r="G58" s="26"/>
      <c r="H58" s="26"/>
      <c r="I58" s="26"/>
      <c r="J58" s="26"/>
      <c r="K58" s="26"/>
      <c r="L58" s="27"/>
      <c r="M58" s="26"/>
      <c r="N58" s="26"/>
      <c r="O58" s="26"/>
      <c r="P58" s="26"/>
      <c r="Q58" s="26"/>
      <c r="R58" s="26"/>
      <c r="S58" s="26"/>
    </row>
    <row r="59" spans="5:19" x14ac:dyDescent="0.3">
      <c r="E59" s="26"/>
      <c r="F59" s="26"/>
      <c r="G59" s="26"/>
      <c r="H59" s="26"/>
      <c r="I59" s="26"/>
      <c r="J59" s="26"/>
      <c r="K59" s="26"/>
      <c r="L59" s="27"/>
      <c r="M59" s="26"/>
      <c r="N59" s="26"/>
      <c r="O59" s="26"/>
      <c r="P59" s="26"/>
      <c r="Q59" s="26"/>
      <c r="R59" s="26"/>
      <c r="S59" s="26"/>
    </row>
    <row r="60" spans="5:19" x14ac:dyDescent="0.3">
      <c r="E60" s="26"/>
      <c r="F60" s="26"/>
      <c r="G60" s="26"/>
      <c r="H60" s="26"/>
      <c r="I60" s="26"/>
      <c r="J60" s="26"/>
      <c r="K60" s="26"/>
      <c r="L60" s="27"/>
      <c r="M60" s="26"/>
      <c r="N60" s="26"/>
      <c r="O60" s="26"/>
      <c r="P60" s="26"/>
      <c r="Q60" s="26"/>
      <c r="R60" s="26"/>
      <c r="S60" s="26"/>
    </row>
    <row r="61" spans="5:19" x14ac:dyDescent="0.3">
      <c r="E61" s="26"/>
      <c r="F61" s="26"/>
      <c r="G61" s="26"/>
      <c r="H61" s="26"/>
      <c r="I61" s="26"/>
      <c r="J61" s="26"/>
      <c r="K61" s="26"/>
      <c r="L61" s="27"/>
      <c r="M61" s="26"/>
      <c r="N61" s="26"/>
      <c r="O61" s="26"/>
      <c r="P61" s="26"/>
      <c r="Q61" s="26"/>
      <c r="R61" s="26"/>
      <c r="S61" s="26"/>
    </row>
    <row r="62" spans="5:19" x14ac:dyDescent="0.3">
      <c r="E62" s="26"/>
      <c r="F62" s="26"/>
      <c r="G62" s="26"/>
      <c r="H62" s="26"/>
      <c r="I62" s="26"/>
      <c r="J62" s="26"/>
      <c r="K62" s="26"/>
      <c r="L62" s="27"/>
      <c r="M62" s="26"/>
      <c r="N62" s="26"/>
      <c r="O62" s="26"/>
      <c r="P62" s="26"/>
      <c r="Q62" s="26"/>
      <c r="R62" s="26"/>
      <c r="S62" s="26"/>
    </row>
    <row r="63" spans="5:19" x14ac:dyDescent="0.3">
      <c r="E63" s="26"/>
      <c r="F63" s="26"/>
      <c r="G63" s="26"/>
      <c r="H63" s="26"/>
      <c r="I63" s="26"/>
      <c r="J63" s="26"/>
      <c r="K63" s="26"/>
      <c r="L63" s="27"/>
      <c r="M63" s="26"/>
      <c r="N63" s="26"/>
      <c r="O63" s="26"/>
      <c r="P63" s="26"/>
      <c r="Q63" s="26"/>
      <c r="R63" s="26"/>
      <c r="S63" s="26"/>
    </row>
    <row r="64" spans="5:19" x14ac:dyDescent="0.3">
      <c r="E64" s="26"/>
      <c r="F64" s="26"/>
      <c r="G64" s="26"/>
      <c r="H64" s="26"/>
      <c r="I64" s="26"/>
      <c r="J64" s="26"/>
      <c r="K64" s="26"/>
      <c r="L64" s="27"/>
      <c r="M64" s="26"/>
      <c r="N64" s="26"/>
      <c r="O64" s="26"/>
      <c r="P64" s="26"/>
      <c r="Q64" s="26"/>
      <c r="R64" s="26"/>
      <c r="S64" s="26"/>
    </row>
    <row r="65" spans="5:19" x14ac:dyDescent="0.3">
      <c r="E65" s="26"/>
      <c r="F65" s="26"/>
      <c r="G65" s="26"/>
      <c r="H65" s="26"/>
      <c r="I65" s="26"/>
      <c r="J65" s="26"/>
      <c r="K65" s="26"/>
      <c r="L65" s="27"/>
      <c r="M65" s="26"/>
      <c r="N65" s="26"/>
      <c r="O65" s="26"/>
      <c r="P65" s="26"/>
      <c r="Q65" s="26"/>
      <c r="R65" s="26"/>
      <c r="S65" s="26"/>
    </row>
    <row r="66" spans="5:19" x14ac:dyDescent="0.3">
      <c r="E66" s="26"/>
      <c r="F66" s="26"/>
      <c r="G66" s="26"/>
      <c r="H66" s="26"/>
      <c r="I66" s="26"/>
      <c r="J66" s="26"/>
      <c r="K66" s="26"/>
      <c r="L66" s="27"/>
      <c r="M66" s="26"/>
      <c r="N66" s="26"/>
      <c r="O66" s="26"/>
      <c r="P66" s="26"/>
      <c r="Q66" s="26"/>
      <c r="R66" s="26"/>
      <c r="S66" s="26"/>
    </row>
    <row r="67" spans="5:19" x14ac:dyDescent="0.3">
      <c r="E67" s="26"/>
      <c r="F67" s="26"/>
      <c r="G67" s="26"/>
      <c r="H67" s="26"/>
      <c r="I67" s="26"/>
      <c r="J67" s="26"/>
      <c r="K67" s="26"/>
      <c r="L67" s="27"/>
      <c r="M67" s="26"/>
      <c r="N67" s="26"/>
      <c r="O67" s="26"/>
      <c r="P67" s="26"/>
      <c r="Q67" s="26"/>
      <c r="R67" s="26"/>
      <c r="S67" s="26"/>
    </row>
    <row r="68" spans="5:19" x14ac:dyDescent="0.3">
      <c r="E68" s="26"/>
      <c r="F68" s="26"/>
      <c r="G68" s="26"/>
      <c r="H68" s="26"/>
      <c r="I68" s="26"/>
      <c r="J68" s="26"/>
      <c r="K68" s="26"/>
      <c r="L68" s="27"/>
      <c r="M68" s="26"/>
      <c r="N68" s="26"/>
      <c r="O68" s="26"/>
      <c r="P68" s="26"/>
      <c r="Q68" s="26"/>
      <c r="R68" s="26"/>
      <c r="S68" s="26"/>
    </row>
    <row r="69" spans="5:19" x14ac:dyDescent="0.3">
      <c r="E69" s="26"/>
      <c r="F69" s="26"/>
      <c r="G69" s="26"/>
      <c r="H69" s="26"/>
      <c r="I69" s="26"/>
      <c r="J69" s="26"/>
      <c r="K69" s="26"/>
      <c r="L69" s="27"/>
      <c r="M69" s="26"/>
      <c r="N69" s="26"/>
      <c r="O69" s="26"/>
      <c r="P69" s="26"/>
      <c r="Q69" s="26"/>
      <c r="R69" s="26"/>
      <c r="S69" s="26"/>
    </row>
    <row r="70" spans="5:19" x14ac:dyDescent="0.3">
      <c r="E70" s="26"/>
      <c r="F70" s="26"/>
      <c r="G70" s="26"/>
      <c r="H70" s="26"/>
      <c r="I70" s="26"/>
      <c r="J70" s="26"/>
      <c r="K70" s="26"/>
      <c r="L70" s="27"/>
      <c r="M70" s="26"/>
      <c r="N70" s="26"/>
      <c r="O70" s="26"/>
      <c r="P70" s="26"/>
      <c r="Q70" s="26"/>
      <c r="R70" s="26"/>
      <c r="S70" s="26"/>
    </row>
  </sheetData>
  <protectedRanges>
    <protectedRange sqref="O19:O23" name="Range4"/>
    <protectedRange sqref="Q15:S16" name="Range3"/>
    <protectedRange sqref="F24:F70" name="Range1"/>
    <protectedRange sqref="F9:F23" name="Range1_1_1"/>
    <protectedRange sqref="H9:J9" name="Range2_1"/>
    <protectedRange sqref="P9:R14" name="Range3_1"/>
  </protectedRanges>
  <mergeCells count="1">
    <mergeCell ref="B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3BDB3-A1F1-4F96-B0B0-E3ED54075DA6}">
  <sheetPr>
    <tabColor rgb="FFFFC000"/>
  </sheetPr>
  <dimension ref="B1:E18"/>
  <sheetViews>
    <sheetView showGridLines="0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30" sqref="K30"/>
    </sheetView>
  </sheetViews>
  <sheetFormatPr defaultRowHeight="14.4" x14ac:dyDescent="0.3"/>
  <cols>
    <col min="1" max="4" width="2.6640625" customWidth="1"/>
    <col min="5" max="5" width="50.6640625" customWidth="1"/>
  </cols>
  <sheetData>
    <row r="1" spans="2:5" ht="21" x14ac:dyDescent="0.4">
      <c r="B1" s="1" t="s">
        <v>3</v>
      </c>
    </row>
    <row r="2" spans="2:5" ht="18" x14ac:dyDescent="0.35">
      <c r="B2" s="6" t="str">
        <f>_Cover!B14</f>
        <v>NH DR Potential Study Outputs_Cover</v>
      </c>
    </row>
    <row r="3" spans="2:5" x14ac:dyDescent="0.3">
      <c r="B3" s="154" t="str">
        <f ca="1">HYPERLINK("#"&amp;CELL("address", _Cover!B15 ), "Go to Cover Sheet")</f>
        <v>Go to Cover Sheet</v>
      </c>
      <c r="C3" s="154"/>
      <c r="D3" s="154"/>
      <c r="E3" s="154"/>
    </row>
    <row r="4" spans="2:5" x14ac:dyDescent="0.3">
      <c r="B4" s="5" t="s">
        <v>4</v>
      </c>
    </row>
    <row r="6" spans="2:5" x14ac:dyDescent="0.3">
      <c r="B6" s="154" t="str">
        <f ca="1">HYPERLINK("#"&amp;CELL("address", Overview_SC!B15 ), "1  Overview")</f>
        <v>1  Overview</v>
      </c>
      <c r="C6" s="154"/>
      <c r="D6" s="154"/>
      <c r="E6" s="154"/>
    </row>
    <row r="7" spans="2:5" x14ac:dyDescent="0.3">
      <c r="D7" s="154" t="str">
        <f ca="1">HYPERLINK("#"&amp;CELL("address", Current_Programs!B3 ), "1.0.01  Current Programs Impact")</f>
        <v>1.0.01  Current Programs Impact</v>
      </c>
      <c r="E7" s="154"/>
    </row>
    <row r="8" spans="2:5" x14ac:dyDescent="0.3">
      <c r="D8" s="154" t="str">
        <f ca="1">HYPERLINK("#"&amp;CELL("address", Results_Potential!B3 ), "1.0.02  Results Overview - Potential")</f>
        <v>1.0.02  Results Overview - Potential</v>
      </c>
      <c r="E8" s="154"/>
    </row>
    <row r="9" spans="2:5" x14ac:dyDescent="0.3">
      <c r="D9" s="154" t="str">
        <f ca="1">HYPERLINK("#"&amp;CELL("address", Results_Costs!B3 ), "1.0.03  Results Overview - Costs ($2021 Values)")</f>
        <v>1.0.03  Results Overview - Costs ($2021 Values)</v>
      </c>
      <c r="E9" s="154"/>
    </row>
    <row r="10" spans="2:5" x14ac:dyDescent="0.3">
      <c r="D10" s="154" t="str">
        <f ca="1">HYPERLINK("#"&amp;CELL("address", Results_MonthlyPeak!B3 ), "1.0.04  Results Overview - Monthly Peak Assessment (MW)")</f>
        <v>1.0.04  Results Overview - Monthly Peak Assessment (MW)</v>
      </c>
      <c r="E10" s="154"/>
    </row>
    <row r="11" spans="2:5" x14ac:dyDescent="0.3">
      <c r="B11" s="154" t="str">
        <f ca="1">HYPERLINK("#"&amp;CELL("address", 'Detailed Results_SC'!B15 ), "2  Detailed Results")</f>
        <v>2  Detailed Results</v>
      </c>
      <c r="C11" s="154"/>
      <c r="D11" s="154"/>
      <c r="E11" s="154"/>
    </row>
    <row r="12" spans="2:5" x14ac:dyDescent="0.3">
      <c r="D12" s="154" t="str">
        <f ca="1">HYPERLINK("#"&amp;CELL("address", Measure_Potential_Total!B3 ), "2.0.01  Measure Level DR Potential (MW)")</f>
        <v>2.0.01  Measure Level DR Potential (MW)</v>
      </c>
      <c r="E12" s="154"/>
    </row>
    <row r="13" spans="2:5" x14ac:dyDescent="0.3">
      <c r="D13" s="154" t="str">
        <f ca="1">HYPERLINK("#"&amp;CELL("address", Measure_Costs!B3 ), "2.0.02  Measure Level Annual DR Costs ($2021 Values)")</f>
        <v>2.0.02  Measure Level Annual DR Costs ($2021 Values)</v>
      </c>
      <c r="E13" s="154"/>
    </row>
    <row r="14" spans="2:5" x14ac:dyDescent="0.3">
      <c r="D14" s="154" t="str">
        <f ca="1">HYPERLINK("#"&amp;CELL("address", 'Measure_NH Test'!B3 ), "2.0.03  Measure Level NH Test")</f>
        <v>2.0.03  Measure Level NH Test</v>
      </c>
      <c r="E14" s="154"/>
    </row>
    <row r="15" spans="2:5" x14ac:dyDescent="0.3">
      <c r="D15" s="154" t="str">
        <f ca="1">HYPERLINK("#"&amp;CELL("address", Detailed_MonthlyPeak!B3 ), "2.0.04  Monthly Peak Assessment (MW)")</f>
        <v>2.0.04  Monthly Peak Assessment (MW)</v>
      </c>
      <c r="E15" s="154"/>
    </row>
    <row r="16" spans="2:5" x14ac:dyDescent="0.3">
      <c r="B16" s="154" t="str">
        <f ca="1">HYPERLINK("#"&amp;CELL("address", 'Study Inputs_SC'!B15 ), "3  Study Inputs")</f>
        <v>3  Study Inputs</v>
      </c>
      <c r="C16" s="154"/>
      <c r="D16" s="154"/>
      <c r="E16" s="154"/>
    </row>
    <row r="17" spans="4:5" x14ac:dyDescent="0.3">
      <c r="D17" s="154" t="str">
        <f ca="1">HYPERLINK("#"&amp;CELL("address", Inputs_General!B3 ), "3.0.01  Inputs - Economics &amp; Programs")</f>
        <v>3.0.01  Inputs - Economics &amp; Programs</v>
      </c>
      <c r="E17" s="154"/>
    </row>
    <row r="18" spans="4:5" x14ac:dyDescent="0.3">
      <c r="D18" s="154" t="str">
        <f ca="1">HYPERLINK("#"&amp;CELL("address", Measure_Inputs!B3 ), "3.0.02  Inputs - Measures")</f>
        <v>3.0.02  Inputs - Measures</v>
      </c>
      <c r="E18" s="154"/>
    </row>
  </sheetData>
  <mergeCells count="14">
    <mergeCell ref="B11:E11"/>
    <mergeCell ref="D14:E14"/>
    <mergeCell ref="B16:E16"/>
    <mergeCell ref="B3:E3"/>
    <mergeCell ref="D7:E7"/>
    <mergeCell ref="D8:E8"/>
    <mergeCell ref="D9:E9"/>
    <mergeCell ref="B6:E6"/>
    <mergeCell ref="D10:E10"/>
    <mergeCell ref="D17:E17"/>
    <mergeCell ref="D18:E18"/>
    <mergeCell ref="D13:E13"/>
    <mergeCell ref="D15:E15"/>
    <mergeCell ref="D12:E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3412-DEC9-4233-B00F-99AF05A12104}">
  <sheetPr>
    <tabColor rgb="FF003766"/>
  </sheetPr>
  <dimension ref="B8:E22"/>
  <sheetViews>
    <sheetView showGridLines="0" zoomScale="80" zoomScaleNormal="80" workbookViewId="0">
      <selection activeCell="P16" sqref="P16"/>
    </sheetView>
  </sheetViews>
  <sheetFormatPr defaultRowHeight="14.4" x14ac:dyDescent="0.3"/>
  <cols>
    <col min="1" max="4" width="2.6640625" customWidth="1"/>
    <col min="5" max="5" width="20.6640625" customWidth="1"/>
  </cols>
  <sheetData>
    <row r="8" spans="2:5" ht="15.6" x14ac:dyDescent="0.3">
      <c r="B8" s="102" t="s">
        <v>5</v>
      </c>
    </row>
    <row r="9" spans="2:5" ht="21" x14ac:dyDescent="0.4">
      <c r="B9" s="1" t="s">
        <v>6</v>
      </c>
    </row>
    <row r="14" spans="2:5" ht="18" x14ac:dyDescent="0.35">
      <c r="B14" s="6" t="str">
        <f>_Cover!B14</f>
        <v>NH DR Potential Study Outputs_Cover</v>
      </c>
    </row>
    <row r="15" spans="2:5" x14ac:dyDescent="0.3">
      <c r="B15" s="154" t="str">
        <f ca="1">HYPERLINK("#"&amp;CELL("address", _Contents!B3 ), "Go to Table of Contents")</f>
        <v>Go to Table of Contents</v>
      </c>
      <c r="C15" s="154"/>
      <c r="D15" s="154"/>
      <c r="E15" s="154"/>
    </row>
    <row r="22" spans="2:2" x14ac:dyDescent="0.3">
      <c r="B22" s="5" t="s">
        <v>7</v>
      </c>
    </row>
  </sheetData>
  <mergeCells count="1">
    <mergeCell ref="B15:E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D84A3-8047-4983-9657-9F1B12B408E0}">
  <dimension ref="B1:H3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35" sqref="L35"/>
    </sheetView>
  </sheetViews>
  <sheetFormatPr defaultRowHeight="15.6" x14ac:dyDescent="0.3"/>
  <cols>
    <col min="1" max="1" width="2.6640625" customWidth="1"/>
    <col min="2" max="2" width="2.6640625" style="92" customWidth="1"/>
    <col min="3" max="3" width="2.6640625" style="93" customWidth="1"/>
    <col min="4" max="4" width="2.6640625" style="4" customWidth="1"/>
    <col min="5" max="5" width="47.88671875" customWidth="1"/>
    <col min="6" max="6" width="20.88671875" customWidth="1"/>
    <col min="7" max="7" width="27.6640625" customWidth="1"/>
    <col min="8" max="8" width="19.33203125" customWidth="1"/>
    <col min="9" max="9" width="21.6640625" bestFit="1" customWidth="1"/>
  </cols>
  <sheetData>
    <row r="1" spans="2:8" ht="21" x14ac:dyDescent="0.4">
      <c r="B1" s="94" t="s">
        <v>8</v>
      </c>
    </row>
    <row r="2" spans="2:8" ht="18" x14ac:dyDescent="0.35">
      <c r="B2" s="2" t="str">
        <f>_Cover!B14</f>
        <v>NH DR Potential Study Outputs_Cover</v>
      </c>
    </row>
    <row r="3" spans="2:8" ht="14.4" x14ac:dyDescent="0.3">
      <c r="B3" s="154" t="str">
        <f ca="1">HYPERLINK("#"&amp;CELL("address", _Contents!B3 ), "Go to Table of Contents")</f>
        <v>Go to Table of Contents</v>
      </c>
      <c r="C3" s="154"/>
      <c r="D3" s="154"/>
      <c r="E3" s="154"/>
    </row>
    <row r="6" spans="2:8" ht="21" x14ac:dyDescent="0.4">
      <c r="D6" s="98" t="s">
        <v>9</v>
      </c>
    </row>
    <row r="8" spans="2:8" x14ac:dyDescent="0.3">
      <c r="E8" s="95" t="s">
        <v>10</v>
      </c>
      <c r="F8" s="95" t="s">
        <v>11</v>
      </c>
      <c r="G8" s="95" t="s">
        <v>12</v>
      </c>
      <c r="H8" s="95" t="s">
        <v>13</v>
      </c>
    </row>
    <row r="9" spans="2:8" x14ac:dyDescent="0.3">
      <c r="E9" s="96" t="s">
        <v>14</v>
      </c>
      <c r="F9" s="96" t="s">
        <v>15</v>
      </c>
      <c r="G9" s="107">
        <v>5947</v>
      </c>
      <c r="H9" s="96">
        <v>40</v>
      </c>
    </row>
    <row r="10" spans="2:8" x14ac:dyDescent="0.3">
      <c r="E10" s="96" t="s">
        <v>16</v>
      </c>
      <c r="F10" s="96" t="s">
        <v>15</v>
      </c>
      <c r="G10" s="96">
        <v>980</v>
      </c>
      <c r="H10" s="96">
        <v>6</v>
      </c>
    </row>
    <row r="14" spans="2:8" ht="21" x14ac:dyDescent="0.4">
      <c r="D14" s="98" t="s">
        <v>17</v>
      </c>
    </row>
    <row r="16" spans="2:8" x14ac:dyDescent="0.3">
      <c r="E16" s="99" t="s">
        <v>18</v>
      </c>
      <c r="F16" s="99" t="s">
        <v>19</v>
      </c>
      <c r="G16" s="99" t="s">
        <v>20</v>
      </c>
      <c r="H16" s="99" t="s">
        <v>21</v>
      </c>
    </row>
    <row r="17" spans="5:8" x14ac:dyDescent="0.3">
      <c r="E17" s="97" t="s">
        <v>22</v>
      </c>
      <c r="F17" s="97" t="s">
        <v>23</v>
      </c>
      <c r="G17" s="97" t="s">
        <v>24</v>
      </c>
      <c r="H17" s="96"/>
    </row>
    <row r="18" spans="5:8" x14ac:dyDescent="0.3">
      <c r="E18" s="97" t="s">
        <v>22</v>
      </c>
      <c r="F18" s="97" t="s">
        <v>23</v>
      </c>
      <c r="G18" s="97" t="s">
        <v>25</v>
      </c>
      <c r="H18" s="108">
        <v>2.5</v>
      </c>
    </row>
    <row r="19" spans="5:8" x14ac:dyDescent="0.3">
      <c r="E19" s="97" t="s">
        <v>22</v>
      </c>
      <c r="F19" s="97" t="s">
        <v>23</v>
      </c>
      <c r="G19" s="97" t="s">
        <v>26</v>
      </c>
      <c r="H19" s="96"/>
    </row>
    <row r="20" spans="5:8" x14ac:dyDescent="0.3">
      <c r="E20" s="97" t="s">
        <v>22</v>
      </c>
      <c r="F20" s="97" t="s">
        <v>23</v>
      </c>
      <c r="G20" s="97" t="s">
        <v>27</v>
      </c>
      <c r="H20" s="96"/>
    </row>
    <row r="21" spans="5:8" x14ac:dyDescent="0.3">
      <c r="E21" s="97" t="s">
        <v>22</v>
      </c>
      <c r="F21" s="97" t="s">
        <v>23</v>
      </c>
      <c r="G21" s="97" t="s">
        <v>28</v>
      </c>
      <c r="H21" s="96"/>
    </row>
    <row r="22" spans="5:8" x14ac:dyDescent="0.3">
      <c r="E22" s="97" t="s">
        <v>22</v>
      </c>
      <c r="F22" s="97" t="s">
        <v>23</v>
      </c>
      <c r="G22" s="97" t="s">
        <v>29</v>
      </c>
      <c r="H22" s="96"/>
    </row>
    <row r="23" spans="5:8" x14ac:dyDescent="0.3">
      <c r="E23" s="97" t="s">
        <v>22</v>
      </c>
      <c r="F23" s="97" t="s">
        <v>23</v>
      </c>
      <c r="G23" s="97" t="s">
        <v>30</v>
      </c>
      <c r="H23" s="101"/>
    </row>
    <row r="24" spans="5:8" x14ac:dyDescent="0.3">
      <c r="E24" s="97" t="s">
        <v>22</v>
      </c>
      <c r="F24" s="97" t="s">
        <v>23</v>
      </c>
      <c r="G24" s="97" t="s">
        <v>31</v>
      </c>
      <c r="H24" s="96"/>
    </row>
    <row r="25" spans="5:8" x14ac:dyDescent="0.3">
      <c r="E25" s="97" t="s">
        <v>22</v>
      </c>
      <c r="F25" s="97" t="s">
        <v>23</v>
      </c>
      <c r="G25" s="97" t="s">
        <v>32</v>
      </c>
      <c r="H25" s="96"/>
    </row>
    <row r="26" spans="5:8" x14ac:dyDescent="0.3">
      <c r="E26" s="97" t="s">
        <v>33</v>
      </c>
      <c r="F26" s="97" t="s">
        <v>23</v>
      </c>
      <c r="G26" s="97" t="s">
        <v>24</v>
      </c>
      <c r="H26" s="96">
        <v>2</v>
      </c>
    </row>
    <row r="27" spans="5:8" x14ac:dyDescent="0.3">
      <c r="E27" s="97" t="s">
        <v>33</v>
      </c>
      <c r="F27" s="97" t="s">
        <v>23</v>
      </c>
      <c r="G27" s="97" t="s">
        <v>25</v>
      </c>
      <c r="H27" s="108">
        <v>4.5</v>
      </c>
    </row>
    <row r="28" spans="5:8" x14ac:dyDescent="0.3">
      <c r="E28" s="97" t="s">
        <v>33</v>
      </c>
      <c r="F28" s="100" t="s">
        <v>23</v>
      </c>
      <c r="G28" s="100" t="s">
        <v>26</v>
      </c>
      <c r="H28" s="96"/>
    </row>
    <row r="29" spans="5:8" x14ac:dyDescent="0.3">
      <c r="E29" s="97" t="s">
        <v>33</v>
      </c>
      <c r="F29" s="96" t="s">
        <v>23</v>
      </c>
      <c r="G29" s="96" t="s">
        <v>27</v>
      </c>
      <c r="H29" s="96"/>
    </row>
    <row r="30" spans="5:8" x14ac:dyDescent="0.3">
      <c r="E30" s="97" t="s">
        <v>33</v>
      </c>
      <c r="F30" s="96" t="s">
        <v>23</v>
      </c>
      <c r="G30" s="96" t="s">
        <v>28</v>
      </c>
      <c r="H30" s="108">
        <v>7.5</v>
      </c>
    </row>
    <row r="31" spans="5:8" x14ac:dyDescent="0.3">
      <c r="E31" s="97" t="s">
        <v>33</v>
      </c>
      <c r="F31" s="96" t="s">
        <v>23</v>
      </c>
      <c r="G31" s="96" t="s">
        <v>29</v>
      </c>
      <c r="H31" s="96"/>
    </row>
    <row r="32" spans="5:8" x14ac:dyDescent="0.3">
      <c r="E32" s="97" t="s">
        <v>33</v>
      </c>
      <c r="F32" s="96" t="s">
        <v>23</v>
      </c>
      <c r="G32" s="96" t="s">
        <v>30</v>
      </c>
      <c r="H32" s="97"/>
    </row>
    <row r="33" spans="5:8" x14ac:dyDescent="0.3">
      <c r="E33" s="97" t="s">
        <v>33</v>
      </c>
      <c r="F33" s="96" t="s">
        <v>23</v>
      </c>
      <c r="G33" s="96" t="s">
        <v>31</v>
      </c>
      <c r="H33" s="96"/>
    </row>
    <row r="34" spans="5:8" x14ac:dyDescent="0.3">
      <c r="E34" s="97" t="s">
        <v>33</v>
      </c>
      <c r="F34" s="96" t="s">
        <v>23</v>
      </c>
      <c r="G34" s="96" t="s">
        <v>32</v>
      </c>
      <c r="H34" s="96"/>
    </row>
    <row r="35" spans="5:8" x14ac:dyDescent="0.3">
      <c r="E35" s="96" t="s">
        <v>34</v>
      </c>
      <c r="F35" s="96" t="s">
        <v>35</v>
      </c>
      <c r="G35" s="96" t="s">
        <v>36</v>
      </c>
      <c r="H35" s="109">
        <v>29.5</v>
      </c>
    </row>
    <row r="36" spans="5:8" x14ac:dyDescent="0.3">
      <c r="E36" s="96" t="s">
        <v>37</v>
      </c>
      <c r="F36" s="96" t="s">
        <v>35</v>
      </c>
      <c r="G36" s="96" t="s">
        <v>36</v>
      </c>
      <c r="H36" s="96"/>
    </row>
  </sheetData>
  <mergeCells count="1">
    <mergeCell ref="B3:E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6ACC5-2744-4DBE-8AE7-26B8F6AB1B41}">
  <sheetPr codeName="Sheet33"/>
  <dimension ref="B1:Z49"/>
  <sheetViews>
    <sheetView topLeftCell="B1" zoomScale="70" zoomScaleNormal="70" workbookViewId="0">
      <selection activeCell="I43" sqref="I43"/>
    </sheetView>
  </sheetViews>
  <sheetFormatPr defaultColWidth="9.109375" defaultRowHeight="15.6" x14ac:dyDescent="0.3"/>
  <cols>
    <col min="1" max="1" width="2.6640625" style="10" customWidth="1"/>
    <col min="2" max="2" width="2.6640625" style="14" customWidth="1"/>
    <col min="3" max="3" width="2.6640625" style="8" customWidth="1"/>
    <col min="4" max="4" width="7.6640625" style="9" customWidth="1"/>
    <col min="5" max="5" width="21.6640625" style="10" customWidth="1"/>
    <col min="6" max="6" width="13.44140625" style="10" customWidth="1"/>
    <col min="7" max="7" width="12.44140625" style="10" customWidth="1"/>
    <col min="8" max="8" width="13.44140625" style="10" customWidth="1"/>
    <col min="9" max="9" width="13.5546875" style="10" customWidth="1"/>
    <col min="10" max="10" width="20.5546875" style="10" customWidth="1"/>
    <col min="11" max="16384" width="9.109375" style="10"/>
  </cols>
  <sheetData>
    <row r="1" spans="2:26" ht="21" x14ac:dyDescent="0.4">
      <c r="B1" s="7" t="s">
        <v>38</v>
      </c>
    </row>
    <row r="2" spans="2:26" ht="18" x14ac:dyDescent="0.35">
      <c r="B2" s="12" t="str">
        <f>_Cover!B14</f>
        <v>NH DR Potential Study Outputs_Cover</v>
      </c>
    </row>
    <row r="3" spans="2:26" ht="14.4" x14ac:dyDescent="0.3">
      <c r="B3" s="155" t="str">
        <f ca="1">HYPERLINK("#"&amp;CELL("address", _Contents!B3 ), "Go to Table of Contents")</f>
        <v>Go to Table of Contents</v>
      </c>
      <c r="C3" s="156"/>
      <c r="D3" s="156"/>
      <c r="E3" s="156"/>
      <c r="F3" s="111"/>
    </row>
    <row r="5" spans="2:26" ht="16.2" thickBot="1" x14ac:dyDescent="0.35">
      <c r="E5" s="52"/>
      <c r="F5" s="52"/>
      <c r="G5" s="52"/>
      <c r="H5" s="52"/>
    </row>
    <row r="6" spans="2:26" ht="17.399999999999999" customHeight="1" x14ac:dyDescent="0.3">
      <c r="E6" s="53">
        <v>2023</v>
      </c>
      <c r="F6" s="47" t="str">
        <f>E15</f>
        <v>Low</v>
      </c>
      <c r="G6" s="47" t="str">
        <f>E16</f>
        <v>Mid</v>
      </c>
      <c r="H6" s="47" t="str">
        <f>E17</f>
        <v>Max</v>
      </c>
    </row>
    <row r="7" spans="2:26" ht="19.2" customHeight="1" x14ac:dyDescent="0.3">
      <c r="E7" s="24" t="s">
        <v>39</v>
      </c>
      <c r="F7" s="54">
        <v>1.0382917162919498E-2</v>
      </c>
      <c r="G7" s="54">
        <v>2.2293635670592452E-2</v>
      </c>
      <c r="H7" s="54">
        <v>2.770239050344361E-2</v>
      </c>
    </row>
    <row r="8" spans="2:26" ht="21" customHeight="1" thickBot="1" x14ac:dyDescent="0.35">
      <c r="E8" s="55" t="s">
        <v>40</v>
      </c>
      <c r="F8" s="56">
        <v>2385</v>
      </c>
      <c r="G8" s="56">
        <v>2385</v>
      </c>
      <c r="H8" s="56">
        <v>2385</v>
      </c>
    </row>
    <row r="11" spans="2:26" x14ac:dyDescent="0.3">
      <c r="F11" s="57"/>
      <c r="G11" s="57"/>
      <c r="H11" s="57"/>
    </row>
    <row r="12" spans="2:26" ht="18" x14ac:dyDescent="0.35">
      <c r="D12" s="58"/>
      <c r="E12" s="59" t="s">
        <v>41</v>
      </c>
      <c r="F12" s="60"/>
      <c r="G12" s="60"/>
      <c r="H12" s="60"/>
      <c r="I12" s="60"/>
    </row>
    <row r="13" spans="2:26" x14ac:dyDescent="0.3">
      <c r="D13" s="61"/>
      <c r="E13" s="62"/>
      <c r="F13" s="63" t="s">
        <v>42</v>
      </c>
      <c r="G13" s="63" t="s">
        <v>23</v>
      </c>
      <c r="H13" s="63" t="s">
        <v>35</v>
      </c>
      <c r="I13" s="64" t="s">
        <v>43</v>
      </c>
    </row>
    <row r="14" spans="2:26" x14ac:dyDescent="0.3">
      <c r="D14" s="65">
        <v>2021</v>
      </c>
      <c r="I14" s="66"/>
      <c r="Z14" s="67"/>
    </row>
    <row r="15" spans="2:26" x14ac:dyDescent="0.3">
      <c r="C15" s="68"/>
      <c r="D15" s="69"/>
      <c r="E15" s="24" t="s">
        <v>44</v>
      </c>
      <c r="F15" s="70">
        <v>2.0686546552064007</v>
      </c>
      <c r="G15" s="70">
        <v>4.0749636047864009</v>
      </c>
      <c r="H15" s="70">
        <v>7.0705418047360009</v>
      </c>
      <c r="I15" s="71">
        <v>13.214160064728802</v>
      </c>
      <c r="J15" s="72">
        <f>I15*1000</f>
        <v>13214.160064728801</v>
      </c>
      <c r="K15" s="10" t="str">
        <f>_xlfn.CONCAT(L14,M15)</f>
        <v/>
      </c>
      <c r="Z15" s="67"/>
    </row>
    <row r="16" spans="2:26" x14ac:dyDescent="0.3">
      <c r="C16" s="73"/>
      <c r="D16" s="69"/>
      <c r="E16" s="24" t="s">
        <v>45</v>
      </c>
      <c r="F16" s="70">
        <v>5.3609860930386022</v>
      </c>
      <c r="G16" s="70">
        <v>6.4526695176519997</v>
      </c>
      <c r="H16" s="70">
        <v>7.8997594283160009</v>
      </c>
      <c r="I16" s="71">
        <v>19.713415039006605</v>
      </c>
      <c r="J16" s="72" t="str">
        <f>_xlfn.CONCAT(D14,E16)</f>
        <v>2021Mid</v>
      </c>
      <c r="K16" s="10" t="str">
        <f>_xlfn.CONCAT(L14,M16)</f>
        <v/>
      </c>
      <c r="Z16" s="67"/>
    </row>
    <row r="17" spans="2:26" x14ac:dyDescent="0.3">
      <c r="C17" s="73"/>
      <c r="D17" s="69"/>
      <c r="E17" s="24" t="s">
        <v>46</v>
      </c>
      <c r="F17" s="70">
        <v>5.5309970484178006</v>
      </c>
      <c r="G17" s="70">
        <v>7.3809892167574018</v>
      </c>
      <c r="H17" s="70">
        <v>9.454926871036001</v>
      </c>
      <c r="I17" s="71">
        <v>22.366913136211203</v>
      </c>
      <c r="J17" s="72" t="str">
        <f>_xlfn.CONCAT(D14,E17)</f>
        <v>2021Max</v>
      </c>
      <c r="K17" s="10" t="str">
        <f>_xlfn.CONCAT(L14,M17)</f>
        <v/>
      </c>
      <c r="Z17" s="67"/>
    </row>
    <row r="18" spans="2:26" x14ac:dyDescent="0.3">
      <c r="D18" s="74"/>
      <c r="F18" s="70"/>
      <c r="G18" s="70"/>
      <c r="H18" s="70"/>
      <c r="I18" s="75"/>
      <c r="Z18" s="67"/>
    </row>
    <row r="19" spans="2:26" x14ac:dyDescent="0.3">
      <c r="D19" s="65">
        <v>2022</v>
      </c>
      <c r="I19" s="75"/>
      <c r="Z19" s="67"/>
    </row>
    <row r="20" spans="2:26" x14ac:dyDescent="0.3">
      <c r="C20" s="73"/>
      <c r="D20" s="69"/>
      <c r="E20" s="24" t="s">
        <v>44</v>
      </c>
      <c r="F20" s="70">
        <v>3.6201456466112005</v>
      </c>
      <c r="G20" s="70">
        <v>5.6723319262562004</v>
      </c>
      <c r="H20" s="70">
        <v>8.6510801805130004</v>
      </c>
      <c r="I20" s="71">
        <v>17.943557753380404</v>
      </c>
      <c r="J20" s="72" t="str">
        <f>_xlfn.CONCAT(D19,E20)</f>
        <v>2022Low</v>
      </c>
      <c r="K20" s="10" t="str">
        <f>_xlfn.CONCAT(L19,M20)</f>
        <v/>
      </c>
      <c r="Z20" s="67"/>
    </row>
    <row r="21" spans="2:26" x14ac:dyDescent="0.3">
      <c r="C21" s="73"/>
      <c r="D21" s="69"/>
      <c r="E21" s="24" t="s">
        <v>45</v>
      </c>
      <c r="F21" s="70">
        <v>12.630983767278552</v>
      </c>
      <c r="G21" s="70">
        <v>12.091372990364599</v>
      </c>
      <c r="H21" s="70">
        <v>10.477194045878001</v>
      </c>
      <c r="I21" s="71">
        <v>35.199550803521149</v>
      </c>
      <c r="J21" s="72" t="str">
        <f>_xlfn.CONCAT(D19,E21)</f>
        <v>2022Mid</v>
      </c>
      <c r="K21" s="10" t="str">
        <f>_xlfn.CONCAT(L19,M21)</f>
        <v/>
      </c>
      <c r="Z21" s="67"/>
    </row>
    <row r="22" spans="2:26" x14ac:dyDescent="0.3">
      <c r="C22" s="73"/>
      <c r="D22" s="69"/>
      <c r="E22" s="24" t="s">
        <v>46</v>
      </c>
      <c r="F22" s="70">
        <v>13.061555200280949</v>
      </c>
      <c r="G22" s="70">
        <v>13.882674114118052</v>
      </c>
      <c r="H22" s="70">
        <v>13.198737070638</v>
      </c>
      <c r="I22" s="71">
        <v>40.142966385036999</v>
      </c>
      <c r="J22" s="72" t="str">
        <f>_xlfn.CONCAT(D19,E22)</f>
        <v>2022Max</v>
      </c>
      <c r="K22" s="10" t="str">
        <f>_xlfn.CONCAT(L19,M22)</f>
        <v/>
      </c>
      <c r="Z22" s="67"/>
    </row>
    <row r="23" spans="2:26" x14ac:dyDescent="0.3">
      <c r="D23" s="74"/>
      <c r="F23" s="70"/>
      <c r="G23" s="70"/>
      <c r="H23" s="70"/>
      <c r="I23" s="75"/>
      <c r="Z23" s="67"/>
    </row>
    <row r="24" spans="2:26" x14ac:dyDescent="0.3">
      <c r="D24" s="65">
        <v>2023</v>
      </c>
      <c r="I24" s="75"/>
      <c r="Z24" s="67"/>
    </row>
    <row r="25" spans="2:26" x14ac:dyDescent="0.3">
      <c r="C25" s="73"/>
      <c r="D25" s="69"/>
      <c r="E25" s="24" t="s">
        <v>44</v>
      </c>
      <c r="F25" s="70">
        <v>5.1716366380160004</v>
      </c>
      <c r="G25" s="70">
        <v>7.269700247726</v>
      </c>
      <c r="H25" s="70">
        <v>10.231618556290002</v>
      </c>
      <c r="I25" s="71">
        <v>22.672955442032002</v>
      </c>
      <c r="J25" s="72" t="str">
        <f>_xlfn.CONCAT(D24,E25)</f>
        <v>2023Low</v>
      </c>
      <c r="K25" s="10" t="str">
        <f>_xlfn.CONCAT(L24,M25)</f>
        <v/>
      </c>
      <c r="Z25" s="67"/>
    </row>
    <row r="26" spans="2:26" x14ac:dyDescent="0.3">
      <c r="C26" s="73"/>
      <c r="D26" s="69"/>
      <c r="E26" s="24" t="s">
        <v>45</v>
      </c>
      <c r="F26" s="70">
        <v>21.525610493749003</v>
      </c>
      <c r="G26" s="70">
        <v>18.858000349499001</v>
      </c>
      <c r="H26" s="70">
        <v>13.242120175490001</v>
      </c>
      <c r="I26" s="71">
        <v>53.625731018738009</v>
      </c>
      <c r="J26" s="72" t="str">
        <f>_xlfn.CONCAT(D24,E26)</f>
        <v>2023Mid</v>
      </c>
      <c r="K26" s="10" t="str">
        <f>_xlfn.CONCAT(L24,M26)</f>
        <v/>
      </c>
      <c r="Z26" s="67"/>
    </row>
    <row r="27" spans="2:26" x14ac:dyDescent="0.3">
      <c r="C27" s="73"/>
      <c r="D27" s="69"/>
      <c r="E27" s="24" t="s">
        <v>46</v>
      </c>
      <c r="F27" s="70">
        <v>22.283268534918999</v>
      </c>
      <c r="G27" s="70">
        <v>21.595653723060003</v>
      </c>
      <c r="H27" s="70">
        <v>17.130038782290001</v>
      </c>
      <c r="I27" s="71">
        <v>61.008961040269</v>
      </c>
      <c r="J27" s="72" t="str">
        <f>_xlfn.CONCAT(D24,E27)</f>
        <v>2023Max</v>
      </c>
      <c r="K27" s="10" t="str">
        <f>_xlfn.CONCAT(L24,M27)</f>
        <v/>
      </c>
      <c r="Z27" s="67"/>
    </row>
    <row r="28" spans="2:26" x14ac:dyDescent="0.3">
      <c r="D28" s="74"/>
      <c r="E28" s="24"/>
      <c r="F28" s="70"/>
      <c r="G28" s="70"/>
      <c r="H28" s="70"/>
      <c r="I28" s="75"/>
      <c r="Z28" s="67"/>
    </row>
    <row r="29" spans="2:26" x14ac:dyDescent="0.3">
      <c r="D29" s="76"/>
      <c r="E29" s="77"/>
      <c r="F29" s="78"/>
      <c r="G29" s="78"/>
      <c r="H29" s="78"/>
      <c r="I29" s="79"/>
      <c r="Z29" s="67"/>
    </row>
    <row r="30" spans="2:26" ht="14.4" x14ac:dyDescent="0.3">
      <c r="B30" s="10"/>
      <c r="C30" s="10"/>
      <c r="D30" s="10"/>
      <c r="E30" s="24"/>
      <c r="F30" s="70"/>
      <c r="G30" s="70"/>
      <c r="H30" s="70"/>
      <c r="I30" s="80"/>
      <c r="K30" s="10" t="str">
        <f>_xlfn.CONCAT(L29,M30)</f>
        <v/>
      </c>
      <c r="Z30" s="67"/>
    </row>
    <row r="31" spans="2:26" ht="14.4" x14ac:dyDescent="0.3">
      <c r="B31" s="10"/>
      <c r="C31" s="10"/>
      <c r="D31" s="10"/>
      <c r="E31" s="24"/>
      <c r="F31" s="70"/>
      <c r="G31" s="70"/>
      <c r="H31" s="70"/>
      <c r="I31" s="80"/>
      <c r="K31" s="10" t="str">
        <f>_xlfn.CONCAT(L29,M31)</f>
        <v/>
      </c>
      <c r="Z31" s="67"/>
    </row>
    <row r="32" spans="2:26" ht="14.4" x14ac:dyDescent="0.3">
      <c r="B32" s="10"/>
      <c r="C32" s="10"/>
      <c r="D32" s="10"/>
      <c r="K32" s="10" t="str">
        <f>_xlfn.CONCAT(L29,M32)</f>
        <v/>
      </c>
      <c r="Z32" s="67"/>
    </row>
    <row r="33" spans="2:26" ht="14.4" x14ac:dyDescent="0.3">
      <c r="B33" s="10"/>
      <c r="C33" s="10"/>
      <c r="D33" s="10"/>
      <c r="Z33" s="67"/>
    </row>
    <row r="34" spans="2:26" ht="14.4" x14ac:dyDescent="0.3">
      <c r="B34" s="10"/>
      <c r="C34" s="10"/>
      <c r="D34" s="10"/>
      <c r="Z34" s="67"/>
    </row>
    <row r="35" spans="2:26" ht="14.4" x14ac:dyDescent="0.3">
      <c r="B35" s="10"/>
      <c r="C35" s="10"/>
      <c r="D35" s="10"/>
      <c r="K35" s="10" t="str">
        <f>_xlfn.CONCAT(L34,M35)</f>
        <v/>
      </c>
      <c r="Z35" s="67"/>
    </row>
    <row r="36" spans="2:26" ht="14.4" x14ac:dyDescent="0.3">
      <c r="B36" s="10"/>
      <c r="C36" s="10"/>
      <c r="D36" s="10"/>
      <c r="K36" s="10" t="str">
        <f>_xlfn.CONCAT(L34,M36)</f>
        <v/>
      </c>
      <c r="Z36" s="67"/>
    </row>
    <row r="37" spans="2:26" ht="14.4" x14ac:dyDescent="0.3">
      <c r="B37" s="10"/>
      <c r="C37" s="10"/>
      <c r="D37" s="10"/>
      <c r="K37" s="10" t="str">
        <f>_xlfn.CONCAT(L34,M37)</f>
        <v/>
      </c>
      <c r="Z37" s="67"/>
    </row>
    <row r="38" spans="2:26" ht="14.4" x14ac:dyDescent="0.3">
      <c r="B38" s="10"/>
      <c r="C38" s="10"/>
      <c r="D38" s="10"/>
      <c r="Z38" s="67"/>
    </row>
    <row r="39" spans="2:26" ht="14.4" x14ac:dyDescent="0.3">
      <c r="B39" s="10"/>
      <c r="C39" s="10"/>
      <c r="D39" s="10"/>
      <c r="Z39" s="67"/>
    </row>
    <row r="40" spans="2:26" ht="14.4" x14ac:dyDescent="0.3">
      <c r="B40" s="10"/>
      <c r="C40" s="10"/>
      <c r="D40" s="10"/>
      <c r="K40" s="10" t="str">
        <f>_xlfn.CONCAT(L39,M40)</f>
        <v/>
      </c>
      <c r="Z40" s="67"/>
    </row>
    <row r="41" spans="2:26" ht="14.4" x14ac:dyDescent="0.3">
      <c r="B41" s="10"/>
      <c r="C41" s="10"/>
      <c r="D41" s="10"/>
      <c r="K41" s="10" t="str">
        <f>_xlfn.CONCAT(L39,M41)</f>
        <v/>
      </c>
      <c r="Z41" s="67"/>
    </row>
    <row r="42" spans="2:26" ht="14.4" x14ac:dyDescent="0.3">
      <c r="B42" s="10"/>
      <c r="C42" s="10"/>
      <c r="D42" s="10"/>
      <c r="K42" s="10" t="str">
        <f>_xlfn.CONCAT(L39,M42)</f>
        <v/>
      </c>
      <c r="Z42" s="67"/>
    </row>
    <row r="43" spans="2:26" x14ac:dyDescent="0.3">
      <c r="D43" s="10"/>
    </row>
    <row r="44" spans="2:26" x14ac:dyDescent="0.3">
      <c r="D44" s="10"/>
    </row>
    <row r="45" spans="2:26" x14ac:dyDescent="0.3">
      <c r="D45" s="10"/>
    </row>
    <row r="46" spans="2:26" x14ac:dyDescent="0.3">
      <c r="D46" s="10"/>
    </row>
    <row r="47" spans="2:26" x14ac:dyDescent="0.3">
      <c r="D47" s="10"/>
    </row>
    <row r="48" spans="2:26" x14ac:dyDescent="0.3">
      <c r="D48" s="10"/>
    </row>
    <row r="49" spans="4:4" x14ac:dyDescent="0.3">
      <c r="D49" s="10"/>
    </row>
  </sheetData>
  <protectedRanges>
    <protectedRange sqref="F5 F9" name="Range1"/>
  </protectedRanges>
  <mergeCells count="1">
    <mergeCell ref="B3:E3"/>
  </mergeCells>
  <dataValidations count="1">
    <dataValidation type="list" allowBlank="1" showInputMessage="1" showErrorMessage="1" sqref="F5" xr:uid="{01EED470-2457-454B-8BB9-93E372744552}">
      <formula1>"TOU Scenario,No TOU Scenario"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90761-43DD-48A5-BDF8-B25421B801AB}">
  <sheetPr codeName="Sheet12"/>
  <dimension ref="B1:M23"/>
  <sheetViews>
    <sheetView workbookViewId="0">
      <selection activeCell="H24" sqref="H24"/>
    </sheetView>
  </sheetViews>
  <sheetFormatPr defaultColWidth="9.109375" defaultRowHeight="15.6" x14ac:dyDescent="0.3"/>
  <cols>
    <col min="1" max="1" width="2.6640625" style="10" customWidth="1"/>
    <col min="2" max="2" width="2.6640625" style="14" customWidth="1"/>
    <col min="3" max="3" width="2.6640625" style="8" customWidth="1"/>
    <col min="4" max="4" width="4.33203125" style="9" customWidth="1"/>
    <col min="5" max="5" width="25" style="10" customWidth="1"/>
    <col min="6" max="6" width="18.6640625" style="10" customWidth="1"/>
    <col min="7" max="7" width="15.88671875" style="10" customWidth="1"/>
    <col min="8" max="8" width="13.6640625" style="10" customWidth="1"/>
    <col min="9" max="9" width="12.33203125" style="10" customWidth="1"/>
    <col min="10" max="10" width="15.109375" style="10" customWidth="1"/>
    <col min="11" max="21" width="12.33203125" style="10" customWidth="1"/>
    <col min="22" max="22" width="14.109375" style="10" bestFit="1" customWidth="1"/>
    <col min="23" max="28" width="12.33203125" style="10" customWidth="1"/>
    <col min="29" max="29" width="16.109375" style="10" customWidth="1"/>
    <col min="30" max="30" width="15.33203125" style="10" customWidth="1"/>
    <col min="31" max="31" width="14.44140625" style="10" customWidth="1"/>
    <col min="32" max="33" width="12.33203125" style="10" customWidth="1"/>
    <col min="34" max="34" width="14.44140625" style="10" customWidth="1"/>
    <col min="35" max="44" width="12.33203125" style="10" customWidth="1"/>
    <col min="45" max="50" width="15.33203125" style="10" customWidth="1"/>
    <col min="51" max="57" width="15.44140625" style="10" customWidth="1"/>
    <col min="58" max="63" width="14.109375" style="10" bestFit="1" customWidth="1"/>
    <col min="64" max="73" width="13" style="10" customWidth="1"/>
    <col min="74" max="74" width="15.109375" style="10" bestFit="1" customWidth="1"/>
    <col min="75" max="75" width="13" style="10" customWidth="1"/>
    <col min="76" max="76" width="15.5546875" style="10" customWidth="1"/>
    <col min="77" max="77" width="15.6640625" style="10" customWidth="1"/>
    <col min="78" max="78" width="13" style="10" customWidth="1"/>
    <col min="79" max="79" width="14.44140625" style="10" customWidth="1"/>
    <col min="80" max="80" width="17.33203125" style="10" customWidth="1"/>
    <col min="81" max="86" width="13" style="10" customWidth="1"/>
    <col min="87" max="88" width="14.109375" style="10" bestFit="1" customWidth="1"/>
    <col min="89" max="92" width="15.109375" style="10" bestFit="1" customWidth="1"/>
    <col min="93" max="16384" width="9.109375" style="10"/>
  </cols>
  <sheetData>
    <row r="1" spans="2:13" ht="21" x14ac:dyDescent="0.4">
      <c r="B1" s="7" t="s">
        <v>47</v>
      </c>
    </row>
    <row r="2" spans="2:13" ht="18" x14ac:dyDescent="0.35">
      <c r="B2" s="12" t="str">
        <f>_Cover!B14</f>
        <v>NH DR Potential Study Outputs_Cover</v>
      </c>
    </row>
    <row r="3" spans="2:13" ht="14.4" x14ac:dyDescent="0.3">
      <c r="B3" s="155" t="str">
        <f ca="1">HYPERLINK("#"&amp;CELL("address", _Contents!B3 ), "Go to Table of Contents")</f>
        <v>Go to Table of Contents</v>
      </c>
      <c r="C3" s="156"/>
      <c r="D3" s="156"/>
      <c r="E3" s="156"/>
      <c r="F3" s="111"/>
      <c r="G3" s="111"/>
      <c r="H3" s="111"/>
      <c r="I3" s="111"/>
      <c r="J3" s="111"/>
      <c r="K3" s="111"/>
      <c r="L3" s="111"/>
    </row>
    <row r="6" spans="2:13" x14ac:dyDescent="0.3">
      <c r="C6" s="10"/>
      <c r="D6" s="10"/>
    </row>
    <row r="7" spans="2:13" x14ac:dyDescent="0.3">
      <c r="C7" s="10"/>
      <c r="D7" s="10"/>
    </row>
    <row r="8" spans="2:13" ht="40.950000000000003" customHeight="1" x14ac:dyDescent="0.3">
      <c r="C8" s="10"/>
      <c r="D8" s="61"/>
      <c r="E8" s="62"/>
      <c r="F8" s="81" t="s">
        <v>48</v>
      </c>
      <c r="G8" s="81" t="s">
        <v>49</v>
      </c>
      <c r="H8" s="82" t="s">
        <v>43</v>
      </c>
    </row>
    <row r="9" spans="2:13" x14ac:dyDescent="0.3">
      <c r="C9" s="10"/>
      <c r="D9" s="83">
        <v>2021</v>
      </c>
      <c r="H9" s="66"/>
    </row>
    <row r="10" spans="2:13" x14ac:dyDescent="0.3">
      <c r="C10" s="10"/>
      <c r="D10" s="84"/>
      <c r="E10" s="24" t="s">
        <v>44</v>
      </c>
      <c r="F10" s="85">
        <v>75.730000000000018</v>
      </c>
      <c r="G10" s="85">
        <v>1104.5018038805399</v>
      </c>
      <c r="H10" s="86">
        <v>1180.2318038805399</v>
      </c>
      <c r="J10" s="87"/>
    </row>
    <row r="11" spans="2:13" x14ac:dyDescent="0.3">
      <c r="C11" s="10"/>
      <c r="D11" s="84"/>
      <c r="E11" s="24" t="s">
        <v>45</v>
      </c>
      <c r="F11" s="85">
        <v>2174.9077772201999</v>
      </c>
      <c r="G11" s="85">
        <v>2201.7288536035803</v>
      </c>
      <c r="H11" s="86">
        <v>4376.6366308237803</v>
      </c>
    </row>
    <row r="12" spans="2:13" x14ac:dyDescent="0.3">
      <c r="C12" s="10"/>
      <c r="D12" s="84"/>
      <c r="E12" s="24" t="s">
        <v>46</v>
      </c>
      <c r="F12" s="85">
        <v>2299.6391342359993</v>
      </c>
      <c r="G12" s="85">
        <v>4921.8818074849605</v>
      </c>
      <c r="H12" s="86">
        <v>7221.5209417209599</v>
      </c>
    </row>
    <row r="13" spans="2:13" x14ac:dyDescent="0.3">
      <c r="C13" s="10"/>
      <c r="D13" s="88"/>
      <c r="F13" s="85"/>
      <c r="G13" s="85"/>
      <c r="H13" s="86"/>
    </row>
    <row r="14" spans="2:13" x14ac:dyDescent="0.3">
      <c r="D14" s="83">
        <v>2022</v>
      </c>
      <c r="F14" s="85"/>
      <c r="G14" s="85"/>
      <c r="H14" s="86"/>
    </row>
    <row r="15" spans="2:13" x14ac:dyDescent="0.3">
      <c r="D15" s="84"/>
      <c r="E15" s="24" t="s">
        <v>44</v>
      </c>
      <c r="F15" s="85">
        <v>56.797499999999999</v>
      </c>
      <c r="G15" s="85">
        <v>1496.2053741949201</v>
      </c>
      <c r="H15" s="86">
        <v>1553.00287419492</v>
      </c>
    </row>
    <row r="16" spans="2:13" x14ac:dyDescent="0.3">
      <c r="D16" s="84"/>
      <c r="E16" s="24" t="s">
        <v>45</v>
      </c>
      <c r="F16" s="85">
        <v>3378.2286101353502</v>
      </c>
      <c r="G16" s="85">
        <v>3793.9435734888993</v>
      </c>
      <c r="H16" s="86">
        <v>7172.1721836242496</v>
      </c>
      <c r="M16" s="70"/>
    </row>
    <row r="17" spans="4:13" x14ac:dyDescent="0.3">
      <c r="D17" s="84"/>
      <c r="E17" s="24" t="s">
        <v>46</v>
      </c>
      <c r="F17" s="85">
        <v>3594.578484913</v>
      </c>
      <c r="G17" s="85">
        <v>7710.1164691219292</v>
      </c>
      <c r="H17" s="86">
        <v>11304.694954034929</v>
      </c>
      <c r="M17" s="70"/>
    </row>
    <row r="18" spans="4:13" x14ac:dyDescent="0.3">
      <c r="D18" s="88"/>
      <c r="F18" s="85"/>
      <c r="G18" s="85"/>
      <c r="H18" s="86"/>
      <c r="M18" s="70"/>
    </row>
    <row r="19" spans="4:13" x14ac:dyDescent="0.3">
      <c r="D19" s="83">
        <v>2023</v>
      </c>
      <c r="F19" s="85"/>
      <c r="G19" s="85"/>
      <c r="H19" s="86"/>
    </row>
    <row r="20" spans="4:13" x14ac:dyDescent="0.3">
      <c r="D20" s="84"/>
      <c r="E20" s="24" t="s">
        <v>44</v>
      </c>
      <c r="F20" s="85">
        <v>56.797499999999999</v>
      </c>
      <c r="G20" s="85">
        <v>1887.9089445093</v>
      </c>
      <c r="H20" s="86">
        <v>1944.7064445092999</v>
      </c>
    </row>
    <row r="21" spans="4:13" x14ac:dyDescent="0.3">
      <c r="D21" s="84"/>
      <c r="E21" s="24" t="s">
        <v>45</v>
      </c>
      <c r="F21" s="85">
        <v>4326.7524987454508</v>
      </c>
      <c r="G21" s="85">
        <v>5703.2896046592996</v>
      </c>
      <c r="H21" s="86">
        <v>10030.04210340475</v>
      </c>
    </row>
    <row r="22" spans="4:13" x14ac:dyDescent="0.3">
      <c r="D22" s="84"/>
      <c r="E22" s="24" t="s">
        <v>46</v>
      </c>
      <c r="F22" s="85">
        <v>4604.5030520309992</v>
      </c>
      <c r="G22" s="85">
        <v>10897.483741681899</v>
      </c>
      <c r="H22" s="86">
        <v>15501.986793712898</v>
      </c>
    </row>
    <row r="23" spans="4:13" x14ac:dyDescent="0.3">
      <c r="D23" s="89"/>
      <c r="E23" s="77"/>
      <c r="F23" s="90"/>
      <c r="G23" s="90"/>
      <c r="H23" s="91"/>
    </row>
  </sheetData>
  <protectedRanges>
    <protectedRange sqref="F5:L5" name="Range1"/>
  </protectedRanges>
  <mergeCells count="1">
    <mergeCell ref="B3:E3"/>
  </mergeCells>
  <dataValidations disablePrompts="1" count="1">
    <dataValidation type="list" allowBlank="1" showInputMessage="1" showErrorMessage="1" sqref="F5:L5" xr:uid="{DF037925-EC48-4461-A9FF-D70E8E5A4FC0}">
      <formula1>"Scenario 1, Scenario 2, Scenario 3"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D0295-AECF-4560-8D48-2B5B9586FD68}">
  <dimension ref="B1:M68"/>
  <sheetViews>
    <sheetView workbookViewId="0">
      <selection activeCell="E7" sqref="E7"/>
    </sheetView>
  </sheetViews>
  <sheetFormatPr defaultColWidth="9.109375" defaultRowHeight="15.6" x14ac:dyDescent="0.3"/>
  <cols>
    <col min="1" max="1" width="2.6640625" style="10" customWidth="1"/>
    <col min="2" max="2" width="2.6640625" style="14" customWidth="1"/>
    <col min="3" max="3" width="2.6640625" style="8" customWidth="1"/>
    <col min="4" max="4" width="4.33203125" style="9" customWidth="1"/>
    <col min="5" max="5" width="25" style="10" customWidth="1"/>
    <col min="6" max="6" width="18.6640625" style="10" customWidth="1"/>
    <col min="7" max="7" width="16.88671875" style="10" customWidth="1"/>
    <col min="8" max="8" width="16.6640625" style="10" customWidth="1"/>
    <col min="9" max="9" width="12.33203125" style="10" customWidth="1"/>
    <col min="10" max="10" width="15.109375" style="10" customWidth="1"/>
    <col min="11" max="21" width="12.33203125" style="10" customWidth="1"/>
    <col min="22" max="22" width="14.109375" style="10" bestFit="1" customWidth="1"/>
    <col min="23" max="28" width="12.33203125" style="10" customWidth="1"/>
    <col min="29" max="29" width="16.109375" style="10" customWidth="1"/>
    <col min="30" max="30" width="15.33203125" style="10" customWidth="1"/>
    <col min="31" max="31" width="14.44140625" style="10" customWidth="1"/>
    <col min="32" max="33" width="12.33203125" style="10" customWidth="1"/>
    <col min="34" max="34" width="14.44140625" style="10" customWidth="1"/>
    <col min="35" max="44" width="12.33203125" style="10" customWidth="1"/>
    <col min="45" max="50" width="15.33203125" style="10" customWidth="1"/>
    <col min="51" max="57" width="15.44140625" style="10" customWidth="1"/>
    <col min="58" max="63" width="14.109375" style="10" bestFit="1" customWidth="1"/>
    <col min="64" max="73" width="13" style="10" customWidth="1"/>
    <col min="74" max="74" width="15.109375" style="10" bestFit="1" customWidth="1"/>
    <col min="75" max="75" width="13" style="10" customWidth="1"/>
    <col min="76" max="76" width="15.5546875" style="10" customWidth="1"/>
    <col min="77" max="77" width="15.6640625" style="10" customWidth="1"/>
    <col min="78" max="78" width="13" style="10" customWidth="1"/>
    <col min="79" max="79" width="14.44140625" style="10" customWidth="1"/>
    <col min="80" max="80" width="17.33203125" style="10" customWidth="1"/>
    <col min="81" max="86" width="13" style="10" customWidth="1"/>
    <col min="87" max="88" width="14.109375" style="10" bestFit="1" customWidth="1"/>
    <col min="89" max="92" width="15.109375" style="10" bestFit="1" customWidth="1"/>
    <col min="93" max="16384" width="9.109375" style="10"/>
  </cols>
  <sheetData>
    <row r="1" spans="2:13" ht="21" x14ac:dyDescent="0.4">
      <c r="B1" s="7" t="s">
        <v>50</v>
      </c>
    </row>
    <row r="2" spans="2:13" ht="18" x14ac:dyDescent="0.35">
      <c r="B2" s="12" t="str">
        <f>_Cover!B14</f>
        <v>NH DR Potential Study Outputs_Cover</v>
      </c>
    </row>
    <row r="3" spans="2:13" ht="14.4" x14ac:dyDescent="0.3">
      <c r="B3" s="155" t="str">
        <f ca="1">HYPERLINK("#"&amp;CELL("address", _Contents!B3 ), "Go to Table of Contents")</f>
        <v>Go to Table of Contents</v>
      </c>
      <c r="C3" s="156"/>
      <c r="D3" s="156"/>
      <c r="E3" s="156"/>
      <c r="F3" s="111"/>
      <c r="G3" s="111"/>
      <c r="H3" s="111"/>
      <c r="I3" s="111"/>
      <c r="J3" s="111"/>
      <c r="K3" s="111"/>
      <c r="L3" s="111"/>
    </row>
    <row r="6" spans="2:13" x14ac:dyDescent="0.3">
      <c r="C6" s="10"/>
      <c r="D6" s="10"/>
    </row>
    <row r="7" spans="2:13" ht="16.2" thickBot="1" x14ac:dyDescent="0.35">
      <c r="C7" s="10"/>
      <c r="D7" s="10"/>
    </row>
    <row r="8" spans="2:13" ht="40.950000000000003" customHeight="1" thickBot="1" x14ac:dyDescent="0.35">
      <c r="C8" s="10"/>
      <c r="D8" s="10"/>
      <c r="E8" s="122" t="s">
        <v>51</v>
      </c>
      <c r="F8" s="123" t="s">
        <v>52</v>
      </c>
      <c r="G8" s="124" t="s">
        <v>53</v>
      </c>
      <c r="H8" s="125" t="s">
        <v>54</v>
      </c>
    </row>
    <row r="9" spans="2:13" x14ac:dyDescent="0.3">
      <c r="C9" s="10"/>
      <c r="D9" s="10"/>
      <c r="E9" s="126" t="s">
        <v>55</v>
      </c>
      <c r="F9" s="127"/>
      <c r="G9" s="128"/>
      <c r="H9" s="127"/>
    </row>
    <row r="10" spans="2:13" x14ac:dyDescent="0.3">
      <c r="C10" s="10"/>
      <c r="D10" s="10"/>
      <c r="E10" s="129"/>
      <c r="F10" s="130" t="s">
        <v>56</v>
      </c>
      <c r="G10" s="131">
        <v>1.1921603585635889</v>
      </c>
      <c r="H10" s="132">
        <v>12.558391748829393</v>
      </c>
    </row>
    <row r="11" spans="2:13" x14ac:dyDescent="0.3">
      <c r="C11" s="10"/>
      <c r="D11" s="10"/>
      <c r="E11" s="133"/>
      <c r="F11" s="130" t="s">
        <v>57</v>
      </c>
      <c r="G11" s="131">
        <v>3.0285147335635889</v>
      </c>
      <c r="H11" s="132">
        <v>26.069330657541528</v>
      </c>
    </row>
    <row r="12" spans="2:13" x14ac:dyDescent="0.3">
      <c r="C12" s="10"/>
      <c r="D12" s="10"/>
      <c r="E12" s="133"/>
      <c r="F12" s="130" t="s">
        <v>58</v>
      </c>
      <c r="G12" s="131">
        <v>3.0475194335635889</v>
      </c>
      <c r="H12" s="132">
        <v>31.393120475288235</v>
      </c>
    </row>
    <row r="13" spans="2:13" x14ac:dyDescent="0.3">
      <c r="C13" s="10"/>
      <c r="D13" s="10"/>
      <c r="E13" s="129"/>
      <c r="F13" s="130"/>
      <c r="G13" s="134"/>
      <c r="H13" s="130"/>
    </row>
    <row r="14" spans="2:13" x14ac:dyDescent="0.3">
      <c r="D14" s="10"/>
      <c r="E14" s="133" t="s">
        <v>59</v>
      </c>
      <c r="F14" s="130"/>
      <c r="G14" s="134"/>
      <c r="H14" s="130"/>
    </row>
    <row r="15" spans="2:13" x14ac:dyDescent="0.3">
      <c r="D15" s="10"/>
      <c r="E15" s="129"/>
      <c r="F15" s="130" t="s">
        <v>56</v>
      </c>
      <c r="G15" s="131">
        <v>1.2522308237489295</v>
      </c>
      <c r="H15" s="132">
        <v>12.246380757547144</v>
      </c>
    </row>
    <row r="16" spans="2:13" x14ac:dyDescent="0.3">
      <c r="D16" s="10"/>
      <c r="E16" s="133"/>
      <c r="F16" s="130" t="s">
        <v>57</v>
      </c>
      <c r="G16" s="131">
        <v>2.826443138348929</v>
      </c>
      <c r="H16" s="132">
        <v>25.340373575049391</v>
      </c>
      <c r="M16" s="70"/>
    </row>
    <row r="17" spans="4:13" x14ac:dyDescent="0.3">
      <c r="D17" s="10"/>
      <c r="E17" s="133"/>
      <c r="F17" s="130" t="s">
        <v>58</v>
      </c>
      <c r="G17" s="131">
        <v>2.842026992348929</v>
      </c>
      <c r="H17" s="132">
        <v>30.584964127339198</v>
      </c>
      <c r="M17" s="70"/>
    </row>
    <row r="18" spans="4:13" x14ac:dyDescent="0.3">
      <c r="D18" s="10"/>
      <c r="E18" s="129"/>
      <c r="F18" s="130"/>
      <c r="G18" s="134"/>
      <c r="H18" s="130"/>
      <c r="M18" s="70"/>
    </row>
    <row r="19" spans="4:13" x14ac:dyDescent="0.3">
      <c r="D19" s="10"/>
      <c r="E19" s="133" t="s">
        <v>60</v>
      </c>
      <c r="F19" s="130"/>
      <c r="G19" s="134"/>
      <c r="H19" s="130"/>
    </row>
    <row r="20" spans="4:13" x14ac:dyDescent="0.3">
      <c r="D20" s="10"/>
      <c r="E20" s="133"/>
      <c r="F20" s="130" t="s">
        <v>56</v>
      </c>
      <c r="G20" s="131">
        <v>1.2237627618344489</v>
      </c>
      <c r="H20" s="132">
        <v>12.284671687437323</v>
      </c>
    </row>
    <row r="21" spans="4:13" x14ac:dyDescent="0.3">
      <c r="D21" s="10"/>
      <c r="E21" s="133"/>
      <c r="F21" s="130" t="s">
        <v>57</v>
      </c>
      <c r="G21" s="131">
        <v>2.5649599116344488</v>
      </c>
      <c r="H21" s="132">
        <v>25.096224773250789</v>
      </c>
    </row>
    <row r="22" spans="4:13" x14ac:dyDescent="0.3">
      <c r="D22" s="10"/>
      <c r="E22" s="129"/>
      <c r="F22" s="130" t="s">
        <v>58</v>
      </c>
      <c r="G22" s="131">
        <v>2.5775030136344492</v>
      </c>
      <c r="H22" s="132">
        <v>30.400130806315765</v>
      </c>
    </row>
    <row r="23" spans="4:13" x14ac:dyDescent="0.3">
      <c r="D23" s="10"/>
      <c r="E23" s="129"/>
      <c r="F23" s="130"/>
      <c r="G23" s="134"/>
      <c r="H23" s="130"/>
    </row>
    <row r="24" spans="4:13" x14ac:dyDescent="0.3">
      <c r="D24" s="10"/>
      <c r="E24" s="133" t="s">
        <v>61</v>
      </c>
      <c r="F24" s="130"/>
      <c r="G24" s="134"/>
      <c r="H24" s="130"/>
    </row>
    <row r="25" spans="4:13" x14ac:dyDescent="0.3">
      <c r="D25" s="10"/>
      <c r="E25" s="133"/>
      <c r="F25" s="130" t="s">
        <v>56</v>
      </c>
      <c r="G25" s="131">
        <v>1.1220042173744706</v>
      </c>
      <c r="H25" s="132">
        <v>12.317257931603617</v>
      </c>
    </row>
    <row r="26" spans="4:13" x14ac:dyDescent="0.3">
      <c r="D26" s="10"/>
      <c r="E26" s="133"/>
      <c r="F26" s="130" t="s">
        <v>57</v>
      </c>
      <c r="G26" s="131">
        <v>2.5578637778744708</v>
      </c>
      <c r="H26" s="132">
        <v>25.759753407900916</v>
      </c>
    </row>
    <row r="27" spans="4:13" x14ac:dyDescent="0.3">
      <c r="D27" s="10"/>
      <c r="E27" s="133"/>
      <c r="F27" s="130" t="s">
        <v>58</v>
      </c>
      <c r="G27" s="131">
        <v>2.5716421853744702</v>
      </c>
      <c r="H27" s="132">
        <v>31.218710090409083</v>
      </c>
    </row>
    <row r="28" spans="4:13" x14ac:dyDescent="0.3">
      <c r="D28" s="10"/>
      <c r="E28" s="133"/>
      <c r="F28" s="130"/>
      <c r="G28" s="131"/>
      <c r="H28" s="132"/>
    </row>
    <row r="29" spans="4:13" x14ac:dyDescent="0.3">
      <c r="E29" s="133" t="s">
        <v>62</v>
      </c>
      <c r="F29" s="130"/>
      <c r="G29" s="131"/>
      <c r="H29" s="132"/>
    </row>
    <row r="30" spans="4:13" x14ac:dyDescent="0.3">
      <c r="E30" s="133"/>
      <c r="F30" s="130" t="s">
        <v>56</v>
      </c>
      <c r="G30" s="131">
        <v>3.8059723454547658</v>
      </c>
      <c r="H30" s="132">
        <v>13.18236909112767</v>
      </c>
    </row>
    <row r="31" spans="4:13" x14ac:dyDescent="0.3">
      <c r="E31" s="133"/>
      <c r="F31" s="130" t="s">
        <v>57</v>
      </c>
      <c r="G31" s="131">
        <v>15.928084966345162</v>
      </c>
      <c r="H31" s="132">
        <v>27.779412928684884</v>
      </c>
    </row>
    <row r="32" spans="4:13" x14ac:dyDescent="0.3">
      <c r="E32" s="133"/>
      <c r="F32" s="130" t="s">
        <v>58</v>
      </c>
      <c r="G32" s="131">
        <v>16.457980293267774</v>
      </c>
      <c r="H32" s="132">
        <v>33.728404764143242</v>
      </c>
    </row>
    <row r="33" spans="5:8" x14ac:dyDescent="0.3">
      <c r="E33" s="133"/>
      <c r="F33" s="130"/>
      <c r="G33" s="131"/>
      <c r="H33" s="132"/>
    </row>
    <row r="34" spans="5:8" x14ac:dyDescent="0.3">
      <c r="E34" s="133" t="s">
        <v>63</v>
      </c>
      <c r="F34" s="130"/>
      <c r="G34" s="131"/>
      <c r="H34" s="132"/>
    </row>
    <row r="35" spans="5:8" x14ac:dyDescent="0.3">
      <c r="E35" s="133"/>
      <c r="F35" s="130" t="s">
        <v>56</v>
      </c>
      <c r="G35" s="131">
        <v>4.5867862255332668</v>
      </c>
      <c r="H35" s="132">
        <v>14.978371352856367</v>
      </c>
    </row>
    <row r="36" spans="5:8" x14ac:dyDescent="0.3">
      <c r="E36" s="133"/>
      <c r="F36" s="130" t="s">
        <v>57</v>
      </c>
      <c r="G36" s="131">
        <v>19.446805196262169</v>
      </c>
      <c r="H36" s="132">
        <v>29.566518851823218</v>
      </c>
    </row>
    <row r="37" spans="5:8" x14ac:dyDescent="0.3">
      <c r="E37" s="133"/>
      <c r="F37" s="130" t="s">
        <v>58</v>
      </c>
      <c r="G37" s="131">
        <v>20.124351993565341</v>
      </c>
      <c r="H37" s="132">
        <v>36.139026655761768</v>
      </c>
    </row>
    <row r="38" spans="5:8" x14ac:dyDescent="0.3">
      <c r="E38" s="133"/>
      <c r="F38" s="130"/>
      <c r="G38" s="131"/>
      <c r="H38" s="132"/>
    </row>
    <row r="39" spans="5:8" x14ac:dyDescent="0.3">
      <c r="E39" s="133" t="s">
        <v>64</v>
      </c>
      <c r="F39" s="130"/>
      <c r="G39" s="131"/>
      <c r="H39" s="132"/>
    </row>
    <row r="40" spans="5:8" x14ac:dyDescent="0.3">
      <c r="E40" s="133"/>
      <c r="F40" s="130" t="s">
        <v>56</v>
      </c>
      <c r="G40" s="131">
        <v>5.1716366359999997</v>
      </c>
      <c r="H40" s="132">
        <v>16.435475284999995</v>
      </c>
    </row>
    <row r="41" spans="5:8" x14ac:dyDescent="0.3">
      <c r="E41" s="133"/>
      <c r="F41" s="130" t="s">
        <v>57</v>
      </c>
      <c r="G41" s="131">
        <v>21.590820084000001</v>
      </c>
      <c r="H41" s="132">
        <v>31.354516231999987</v>
      </c>
    </row>
    <row r="42" spans="5:8" x14ac:dyDescent="0.3">
      <c r="E42" s="133"/>
      <c r="F42" s="130" t="s">
        <v>58</v>
      </c>
      <c r="G42" s="131">
        <v>22.352349944</v>
      </c>
      <c r="H42" s="132">
        <v>38.458739866999991</v>
      </c>
    </row>
    <row r="43" spans="5:8" x14ac:dyDescent="0.3">
      <c r="E43" s="133"/>
      <c r="F43" s="130"/>
      <c r="G43" s="131"/>
      <c r="H43" s="132"/>
    </row>
    <row r="44" spans="5:8" x14ac:dyDescent="0.3">
      <c r="E44" s="133" t="s">
        <v>65</v>
      </c>
      <c r="F44" s="130"/>
      <c r="G44" s="131"/>
      <c r="H44" s="132"/>
    </row>
    <row r="45" spans="5:8" x14ac:dyDescent="0.3">
      <c r="E45" s="133"/>
      <c r="F45" s="130" t="s">
        <v>56</v>
      </c>
      <c r="G45" s="131">
        <v>4.3890388632769222</v>
      </c>
      <c r="H45" s="132">
        <v>15.516408008226673</v>
      </c>
    </row>
    <row r="46" spans="5:8" x14ac:dyDescent="0.3">
      <c r="E46" s="133"/>
      <c r="F46" s="130" t="s">
        <v>57</v>
      </c>
      <c r="G46" s="131">
        <v>18.439391542546904</v>
      </c>
      <c r="H46" s="132">
        <v>30.240306235343901</v>
      </c>
    </row>
    <row r="47" spans="5:8" x14ac:dyDescent="0.3">
      <c r="E47" s="133"/>
      <c r="F47" s="130" t="s">
        <v>58</v>
      </c>
      <c r="G47" s="131">
        <v>19.084205746969054</v>
      </c>
      <c r="H47" s="132">
        <v>37.04227350942778</v>
      </c>
    </row>
    <row r="48" spans="5:8" x14ac:dyDescent="0.3">
      <c r="E48" s="133"/>
      <c r="F48" s="130"/>
      <c r="G48" s="131"/>
      <c r="H48" s="132"/>
    </row>
    <row r="49" spans="5:8" x14ac:dyDescent="0.3">
      <c r="E49" s="133" t="s">
        <v>66</v>
      </c>
      <c r="F49" s="130"/>
      <c r="G49" s="131"/>
      <c r="H49" s="132"/>
    </row>
    <row r="50" spans="5:8" x14ac:dyDescent="0.3">
      <c r="E50" s="133"/>
      <c r="F50" s="130" t="s">
        <v>56</v>
      </c>
      <c r="G50" s="131">
        <v>3.9139139378348746</v>
      </c>
      <c r="H50" s="132">
        <v>13.464468913690071</v>
      </c>
    </row>
    <row r="51" spans="5:8" x14ac:dyDescent="0.3">
      <c r="E51" s="133"/>
      <c r="F51" s="130" t="s">
        <v>57</v>
      </c>
      <c r="G51" s="131">
        <v>16.260183477222672</v>
      </c>
      <c r="H51" s="132">
        <v>27.163820355391074</v>
      </c>
    </row>
    <row r="52" spans="5:8" x14ac:dyDescent="0.3">
      <c r="E52" s="133"/>
      <c r="F52" s="130" t="s">
        <v>58</v>
      </c>
      <c r="G52" s="131">
        <v>16.826352194828825</v>
      </c>
      <c r="H52" s="132">
        <v>33.206738486219159</v>
      </c>
    </row>
    <row r="53" spans="5:8" x14ac:dyDescent="0.3">
      <c r="E53" s="133"/>
      <c r="F53" s="130"/>
      <c r="G53" s="131"/>
      <c r="H53" s="132"/>
    </row>
    <row r="54" spans="5:8" x14ac:dyDescent="0.3">
      <c r="E54" s="133" t="s">
        <v>67</v>
      </c>
      <c r="F54" s="130"/>
      <c r="G54" s="131"/>
      <c r="H54" s="132"/>
    </row>
    <row r="55" spans="5:8" x14ac:dyDescent="0.3">
      <c r="E55" s="129"/>
      <c r="F55" s="130" t="s">
        <v>56</v>
      </c>
      <c r="G55" s="131">
        <v>1.0650321826503566</v>
      </c>
      <c r="H55" s="132">
        <v>12.741847549184154</v>
      </c>
    </row>
    <row r="56" spans="5:8" x14ac:dyDescent="0.3">
      <c r="E56" s="133"/>
      <c r="F56" s="130" t="s">
        <v>57</v>
      </c>
      <c r="G56" s="131">
        <v>2.3042851978503567</v>
      </c>
      <c r="H56" s="132">
        <v>26.151930290521996</v>
      </c>
    </row>
    <row r="57" spans="5:8" x14ac:dyDescent="0.3">
      <c r="E57" s="133"/>
      <c r="F57" s="130" t="s">
        <v>58</v>
      </c>
      <c r="G57" s="131">
        <v>2.3154979708503562</v>
      </c>
      <c r="H57" s="132">
        <v>31.772686173805099</v>
      </c>
    </row>
    <row r="58" spans="5:8" x14ac:dyDescent="0.3">
      <c r="E58" s="133"/>
      <c r="F58" s="130"/>
      <c r="G58" s="131"/>
      <c r="H58" s="132"/>
    </row>
    <row r="59" spans="5:8" x14ac:dyDescent="0.3">
      <c r="E59" s="133" t="s">
        <v>68</v>
      </c>
      <c r="F59" s="130"/>
      <c r="G59" s="131"/>
      <c r="H59" s="132"/>
    </row>
    <row r="60" spans="5:8" x14ac:dyDescent="0.3">
      <c r="E60" s="129"/>
      <c r="F60" s="130" t="s">
        <v>56</v>
      </c>
      <c r="G60" s="131">
        <v>0.9166782731543105</v>
      </c>
      <c r="H60" s="132">
        <v>12.383332091490626</v>
      </c>
    </row>
    <row r="61" spans="5:8" x14ac:dyDescent="0.3">
      <c r="E61" s="133"/>
      <c r="F61" s="130" t="s">
        <v>57</v>
      </c>
      <c r="G61" s="131">
        <v>2.5200174833543105</v>
      </c>
      <c r="H61" s="132">
        <v>25.634853039049194</v>
      </c>
    </row>
    <row r="62" spans="5:8" x14ac:dyDescent="0.3">
      <c r="E62" s="133"/>
      <c r="F62" s="130" t="s">
        <v>58</v>
      </c>
      <c r="G62" s="131">
        <v>2.5359814313543101</v>
      </c>
      <c r="H62" s="132">
        <v>30.935938764339884</v>
      </c>
    </row>
    <row r="63" spans="5:8" x14ac:dyDescent="0.3">
      <c r="E63" s="133"/>
      <c r="F63" s="130"/>
      <c r="G63" s="131"/>
      <c r="H63" s="132"/>
    </row>
    <row r="64" spans="5:8" x14ac:dyDescent="0.3">
      <c r="E64" s="133" t="s">
        <v>69</v>
      </c>
      <c r="F64" s="130"/>
      <c r="G64" s="131"/>
      <c r="H64" s="132"/>
    </row>
    <row r="65" spans="5:8" x14ac:dyDescent="0.3">
      <c r="E65" s="129"/>
      <c r="F65" s="130" t="s">
        <v>56</v>
      </c>
      <c r="G65" s="131">
        <v>1.1419769084514302</v>
      </c>
      <c r="H65" s="132">
        <v>12.435637358288501</v>
      </c>
    </row>
    <row r="66" spans="5:8" x14ac:dyDescent="0.3">
      <c r="E66" s="133"/>
      <c r="F66" s="130" t="s">
        <v>57</v>
      </c>
      <c r="G66" s="131">
        <v>3.0147399029514297</v>
      </c>
      <c r="H66" s="132">
        <v>25.991022067614537</v>
      </c>
    </row>
    <row r="67" spans="5:8" x14ac:dyDescent="0.3">
      <c r="E67" s="133"/>
      <c r="F67" s="130" t="s">
        <v>58</v>
      </c>
      <c r="G67" s="131">
        <v>3.0342197204514303</v>
      </c>
      <c r="H67" s="132">
        <v>31.284826039530969</v>
      </c>
    </row>
    <row r="68" spans="5:8" ht="16.2" thickBot="1" x14ac:dyDescent="0.35">
      <c r="E68" s="135"/>
      <c r="F68" s="136"/>
      <c r="G68" s="137"/>
      <c r="H68" s="136"/>
    </row>
  </sheetData>
  <protectedRanges>
    <protectedRange sqref="F5:L5" name="Range1"/>
  </protectedRanges>
  <mergeCells count="1">
    <mergeCell ref="B3:E3"/>
  </mergeCells>
  <dataValidations count="1">
    <dataValidation type="list" allowBlank="1" showInputMessage="1" showErrorMessage="1" sqref="F5:L5" xr:uid="{FADE8435-7135-4AD8-A5E5-94D2F5E33FD1}">
      <formula1>"Scenario 1, Scenario 2, Scenario 3"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0332A-13D8-4817-9736-96C45638835D}">
  <sheetPr>
    <tabColor rgb="FF003766"/>
  </sheetPr>
  <dimension ref="B8:E22"/>
  <sheetViews>
    <sheetView showGridLines="0" zoomScale="80" zoomScaleNormal="80" workbookViewId="0">
      <selection activeCell="L43" sqref="L43"/>
    </sheetView>
  </sheetViews>
  <sheetFormatPr defaultRowHeight="14.4" x14ac:dyDescent="0.3"/>
  <cols>
    <col min="1" max="4" width="2.6640625" customWidth="1"/>
    <col min="5" max="5" width="20.6640625" customWidth="1"/>
  </cols>
  <sheetData>
    <row r="8" spans="2:5" ht="15.6" x14ac:dyDescent="0.3">
      <c r="B8" s="102" t="s">
        <v>70</v>
      </c>
    </row>
    <row r="9" spans="2:5" ht="21" x14ac:dyDescent="0.4">
      <c r="B9" s="1" t="s">
        <v>71</v>
      </c>
    </row>
    <row r="14" spans="2:5" ht="18" x14ac:dyDescent="0.35">
      <c r="B14" s="6" t="str">
        <f>_Cover!B14</f>
        <v>NH DR Potential Study Outputs_Cover</v>
      </c>
    </row>
    <row r="15" spans="2:5" x14ac:dyDescent="0.3">
      <c r="B15" s="154" t="str">
        <f ca="1">HYPERLINK("#"&amp;CELL("address", _Contents!B3 ), "Go to Table of Contents")</f>
        <v>Go to Table of Contents</v>
      </c>
      <c r="C15" s="154"/>
      <c r="D15" s="154"/>
      <c r="E15" s="154"/>
    </row>
    <row r="22" spans="2:2" x14ac:dyDescent="0.3">
      <c r="B22" s="5" t="s">
        <v>7</v>
      </c>
    </row>
  </sheetData>
  <mergeCells count="1">
    <mergeCell ref="B15:E1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E2465-5AEB-4D3E-9A7B-5D572C42C1E8}">
  <sheetPr codeName="Sheet34"/>
  <dimension ref="B1:Y182"/>
  <sheetViews>
    <sheetView topLeftCell="B1" workbookViewId="0">
      <selection activeCell="U6" sqref="U6:U182"/>
    </sheetView>
  </sheetViews>
  <sheetFormatPr defaultColWidth="9.109375" defaultRowHeight="15.6" x14ac:dyDescent="0.3"/>
  <cols>
    <col min="1" max="1" width="2.6640625" style="10" customWidth="1"/>
    <col min="2" max="2" width="2.6640625" style="14" customWidth="1"/>
    <col min="3" max="3" width="2.6640625" style="8" customWidth="1"/>
    <col min="4" max="4" width="6.5546875" style="9" customWidth="1"/>
    <col min="5" max="5" width="10" style="10" bestFit="1" customWidth="1"/>
    <col min="6" max="6" width="11.33203125" style="10" bestFit="1" customWidth="1"/>
    <col min="7" max="7" width="35.6640625" style="10" customWidth="1"/>
    <col min="8" max="8" width="26.33203125" style="10" customWidth="1"/>
    <col min="9" max="9" width="36.44140625" style="10" customWidth="1"/>
    <col min="10" max="11" width="12.33203125" style="11" bestFit="1" customWidth="1"/>
    <col min="12" max="12" width="12.88671875" style="11" customWidth="1"/>
    <col min="13" max="14" width="14" style="11" customWidth="1"/>
    <col min="15" max="16" width="12.33203125" style="11" bestFit="1" customWidth="1"/>
    <col min="17" max="17" width="11.44140625" style="11" bestFit="1" customWidth="1"/>
    <col min="18" max="19" width="14" style="11" customWidth="1"/>
    <col min="20" max="21" width="12.33203125" style="11" bestFit="1" customWidth="1"/>
    <col min="22" max="22" width="11.44140625" style="11" bestFit="1" customWidth="1"/>
    <col min="23" max="24" width="14" style="11" customWidth="1"/>
    <col min="25" max="16384" width="9.109375" style="10"/>
  </cols>
  <sheetData>
    <row r="1" spans="2:25" ht="21" x14ac:dyDescent="0.4">
      <c r="B1" s="7" t="s">
        <v>72</v>
      </c>
    </row>
    <row r="2" spans="2:25" ht="18" x14ac:dyDescent="0.35">
      <c r="B2" s="12" t="str">
        <f>_Cover!B14</f>
        <v>NH DR Potential Study Outputs_Cover</v>
      </c>
      <c r="Y2" s="11"/>
    </row>
    <row r="3" spans="2:25" ht="14.4" x14ac:dyDescent="0.3">
      <c r="B3" s="155" t="str">
        <f ca="1">HYPERLINK("#"&amp;CELL("address", _Contents!B3 ), "Go to Table of Contents")</f>
        <v>Go to Table of Contents</v>
      </c>
      <c r="C3" s="156"/>
      <c r="D3" s="156"/>
      <c r="J3" s="13">
        <v>2021</v>
      </c>
      <c r="K3" s="13">
        <v>2021</v>
      </c>
      <c r="L3" s="13">
        <v>2021</v>
      </c>
      <c r="M3" s="13">
        <v>2021</v>
      </c>
      <c r="N3" s="13">
        <v>2021</v>
      </c>
      <c r="O3" s="13">
        <v>2022</v>
      </c>
      <c r="P3" s="13">
        <v>2022</v>
      </c>
      <c r="Q3" s="13">
        <v>2022</v>
      </c>
      <c r="R3" s="13">
        <v>2022</v>
      </c>
      <c r="S3" s="13">
        <v>2022</v>
      </c>
      <c r="T3" s="13">
        <v>2023</v>
      </c>
      <c r="U3" s="13">
        <v>2023</v>
      </c>
      <c r="V3" s="13">
        <v>2023</v>
      </c>
      <c r="W3" s="13">
        <v>2023</v>
      </c>
      <c r="X3" s="13">
        <v>2023</v>
      </c>
    </row>
    <row r="4" spans="2:25" ht="39" customHeight="1" x14ac:dyDescent="0.3">
      <c r="E4" s="15" t="s">
        <v>73</v>
      </c>
      <c r="F4" s="15" t="s">
        <v>19</v>
      </c>
      <c r="G4" s="15" t="s">
        <v>18</v>
      </c>
      <c r="H4" s="15" t="s">
        <v>20</v>
      </c>
      <c r="I4" s="15" t="s">
        <v>74</v>
      </c>
      <c r="J4" s="16" t="s">
        <v>75</v>
      </c>
      <c r="K4" s="16" t="s">
        <v>76</v>
      </c>
      <c r="L4" s="16" t="s">
        <v>77</v>
      </c>
      <c r="M4" s="16" t="s">
        <v>77</v>
      </c>
      <c r="N4" s="16" t="s">
        <v>77</v>
      </c>
      <c r="O4" s="16" t="s">
        <v>75</v>
      </c>
      <c r="P4" s="16" t="s">
        <v>76</v>
      </c>
      <c r="Q4" s="16" t="s">
        <v>77</v>
      </c>
      <c r="R4" s="16" t="s">
        <v>77</v>
      </c>
      <c r="S4" s="16" t="s">
        <v>77</v>
      </c>
      <c r="T4" s="16" t="s">
        <v>75</v>
      </c>
      <c r="U4" s="16" t="s">
        <v>76</v>
      </c>
      <c r="V4" s="16" t="s">
        <v>77</v>
      </c>
      <c r="W4" s="16" t="s">
        <v>77</v>
      </c>
      <c r="X4" s="16" t="s">
        <v>77</v>
      </c>
    </row>
    <row r="5" spans="2:25" ht="28.8" x14ac:dyDescent="0.3">
      <c r="E5" s="15"/>
      <c r="F5" s="15"/>
      <c r="G5" s="15"/>
      <c r="H5" s="15"/>
      <c r="I5" s="15"/>
      <c r="J5" s="17" t="s">
        <v>78</v>
      </c>
      <c r="K5" s="17" t="s">
        <v>78</v>
      </c>
      <c r="L5" s="17" t="s">
        <v>79</v>
      </c>
      <c r="M5" s="17" t="s">
        <v>80</v>
      </c>
      <c r="N5" s="17" t="s">
        <v>81</v>
      </c>
      <c r="O5" s="17" t="s">
        <v>78</v>
      </c>
      <c r="P5" s="17" t="s">
        <v>78</v>
      </c>
      <c r="Q5" s="17" t="s">
        <v>79</v>
      </c>
      <c r="R5" s="17" t="s">
        <v>80</v>
      </c>
      <c r="S5" s="17" t="s">
        <v>81</v>
      </c>
      <c r="T5" s="17" t="s">
        <v>78</v>
      </c>
      <c r="U5" s="17" t="s">
        <v>78</v>
      </c>
      <c r="V5" s="17" t="s">
        <v>79</v>
      </c>
      <c r="W5" s="17" t="s">
        <v>80</v>
      </c>
      <c r="X5" s="17" t="s">
        <v>81</v>
      </c>
    </row>
    <row r="6" spans="2:25" x14ac:dyDescent="0.3">
      <c r="E6" s="18">
        <v>101001.14</v>
      </c>
      <c r="F6" s="19" t="s">
        <v>42</v>
      </c>
      <c r="G6" s="19" t="s">
        <v>82</v>
      </c>
      <c r="H6" s="19" t="s">
        <v>83</v>
      </c>
      <c r="I6" s="19" t="s">
        <v>84</v>
      </c>
      <c r="J6" s="19">
        <v>2.681664</v>
      </c>
      <c r="K6" s="19">
        <v>0</v>
      </c>
      <c r="L6" s="20">
        <v>0</v>
      </c>
      <c r="M6" s="20">
        <v>0</v>
      </c>
      <c r="N6" s="20">
        <v>0</v>
      </c>
      <c r="O6" s="19">
        <v>2.9952960000000002</v>
      </c>
      <c r="P6" s="19">
        <v>0</v>
      </c>
      <c r="Q6" s="20">
        <v>0</v>
      </c>
      <c r="R6" s="20">
        <v>0</v>
      </c>
      <c r="S6" s="20">
        <v>0</v>
      </c>
      <c r="T6" s="19">
        <v>3.3456000000000001</v>
      </c>
      <c r="U6" s="19">
        <v>0</v>
      </c>
      <c r="V6" s="20">
        <v>0</v>
      </c>
      <c r="W6" s="20">
        <v>0</v>
      </c>
      <c r="X6" s="20">
        <v>0</v>
      </c>
    </row>
    <row r="7" spans="2:25" x14ac:dyDescent="0.3">
      <c r="E7" s="18">
        <v>101001.15</v>
      </c>
      <c r="F7" s="19" t="s">
        <v>42</v>
      </c>
      <c r="G7" s="19" t="s">
        <v>82</v>
      </c>
      <c r="H7" s="19" t="s">
        <v>85</v>
      </c>
      <c r="I7" s="19" t="s">
        <v>84</v>
      </c>
      <c r="J7" s="19">
        <v>0.252112</v>
      </c>
      <c r="K7" s="19">
        <v>0</v>
      </c>
      <c r="L7" s="20">
        <v>0</v>
      </c>
      <c r="M7" s="20">
        <v>0</v>
      </c>
      <c r="N7" s="20">
        <v>0</v>
      </c>
      <c r="O7" s="19">
        <v>0.28156799999999998</v>
      </c>
      <c r="P7" s="19">
        <v>0</v>
      </c>
      <c r="Q7" s="20">
        <v>0</v>
      </c>
      <c r="R7" s="20">
        <v>0</v>
      </c>
      <c r="S7" s="20">
        <v>0</v>
      </c>
      <c r="T7" s="19">
        <v>0.314496</v>
      </c>
      <c r="U7" s="19">
        <v>0</v>
      </c>
      <c r="V7" s="20">
        <v>0</v>
      </c>
      <c r="W7" s="20">
        <v>0</v>
      </c>
      <c r="X7" s="20">
        <v>0</v>
      </c>
    </row>
    <row r="8" spans="2:25" x14ac:dyDescent="0.3">
      <c r="E8" s="18">
        <v>101001.16</v>
      </c>
      <c r="F8" s="19" t="s">
        <v>42</v>
      </c>
      <c r="G8" s="19" t="s">
        <v>82</v>
      </c>
      <c r="H8" s="19" t="s">
        <v>86</v>
      </c>
      <c r="I8" s="19" t="s">
        <v>84</v>
      </c>
      <c r="J8" s="19">
        <v>1.2718720000000001</v>
      </c>
      <c r="K8" s="19">
        <v>0</v>
      </c>
      <c r="L8" s="20">
        <v>0</v>
      </c>
      <c r="M8" s="20">
        <v>0</v>
      </c>
      <c r="N8" s="20">
        <v>0</v>
      </c>
      <c r="O8" s="19">
        <v>1.4206560000000001</v>
      </c>
      <c r="P8" s="19">
        <v>0</v>
      </c>
      <c r="Q8" s="20">
        <v>0</v>
      </c>
      <c r="R8" s="20">
        <v>0</v>
      </c>
      <c r="S8" s="20">
        <v>0</v>
      </c>
      <c r="T8" s="19">
        <v>1.5868480000000003</v>
      </c>
      <c r="U8" s="19">
        <v>0</v>
      </c>
      <c r="V8" s="20">
        <v>0</v>
      </c>
      <c r="W8" s="20">
        <v>0</v>
      </c>
      <c r="X8" s="20">
        <v>0</v>
      </c>
    </row>
    <row r="9" spans="2:25" x14ac:dyDescent="0.3">
      <c r="E9" s="18">
        <v>101002.14</v>
      </c>
      <c r="F9" s="19" t="s">
        <v>42</v>
      </c>
      <c r="G9" s="19" t="s">
        <v>87</v>
      </c>
      <c r="H9" s="19" t="s">
        <v>83</v>
      </c>
      <c r="I9" s="19" t="s">
        <v>88</v>
      </c>
      <c r="J9" s="19">
        <v>23.544191999999999</v>
      </c>
      <c r="K9" s="19">
        <v>0</v>
      </c>
      <c r="L9" s="20">
        <v>0</v>
      </c>
      <c r="M9" s="20">
        <v>0</v>
      </c>
      <c r="N9" s="20">
        <v>0</v>
      </c>
      <c r="O9" s="19">
        <v>23.393567999999998</v>
      </c>
      <c r="P9" s="19">
        <v>0</v>
      </c>
      <c r="Q9" s="20">
        <v>0</v>
      </c>
      <c r="R9" s="20">
        <v>0</v>
      </c>
      <c r="S9" s="20">
        <v>0</v>
      </c>
      <c r="T9" s="19">
        <v>23.243808000000001</v>
      </c>
      <c r="U9" s="19">
        <v>0</v>
      </c>
      <c r="V9" s="20">
        <v>0</v>
      </c>
      <c r="W9" s="20">
        <v>0</v>
      </c>
      <c r="X9" s="20">
        <v>0</v>
      </c>
    </row>
    <row r="10" spans="2:25" x14ac:dyDescent="0.3">
      <c r="E10" s="18">
        <v>101002.15</v>
      </c>
      <c r="F10" s="19" t="s">
        <v>42</v>
      </c>
      <c r="G10" s="19" t="s">
        <v>87</v>
      </c>
      <c r="H10" s="19" t="s">
        <v>85</v>
      </c>
      <c r="I10" s="19" t="s">
        <v>88</v>
      </c>
      <c r="J10" s="19">
        <v>2.2139039999999999</v>
      </c>
      <c r="K10" s="19">
        <v>0</v>
      </c>
      <c r="L10" s="20">
        <v>0</v>
      </c>
      <c r="M10" s="20">
        <v>0</v>
      </c>
      <c r="N10" s="20">
        <v>0</v>
      </c>
      <c r="O10" s="19">
        <v>2.2000160000000002</v>
      </c>
      <c r="P10" s="19">
        <v>0</v>
      </c>
      <c r="Q10" s="20">
        <v>0</v>
      </c>
      <c r="R10" s="20">
        <v>0</v>
      </c>
      <c r="S10" s="20">
        <v>0</v>
      </c>
      <c r="T10" s="19">
        <v>2.1861280000000001</v>
      </c>
      <c r="U10" s="19">
        <v>0</v>
      </c>
      <c r="V10" s="20">
        <v>0</v>
      </c>
      <c r="W10" s="20">
        <v>0</v>
      </c>
      <c r="X10" s="20">
        <v>0</v>
      </c>
    </row>
    <row r="11" spans="2:25" x14ac:dyDescent="0.3">
      <c r="E11" s="18">
        <v>101002.16</v>
      </c>
      <c r="F11" s="19" t="s">
        <v>42</v>
      </c>
      <c r="G11" s="19" t="s">
        <v>87</v>
      </c>
      <c r="H11" s="19" t="s">
        <v>86</v>
      </c>
      <c r="I11" s="19" t="s">
        <v>88</v>
      </c>
      <c r="J11" s="19">
        <v>11.168592</v>
      </c>
      <c r="K11" s="19">
        <v>0</v>
      </c>
      <c r="L11" s="20">
        <v>0</v>
      </c>
      <c r="M11" s="20">
        <v>0</v>
      </c>
      <c r="N11" s="20">
        <v>0</v>
      </c>
      <c r="O11" s="19">
        <v>11.098416</v>
      </c>
      <c r="P11" s="19">
        <v>0</v>
      </c>
      <c r="Q11" s="20">
        <v>0</v>
      </c>
      <c r="R11" s="20">
        <v>0</v>
      </c>
      <c r="S11" s="20">
        <v>0</v>
      </c>
      <c r="T11" s="19">
        <v>11.028648</v>
      </c>
      <c r="U11" s="19">
        <v>0</v>
      </c>
      <c r="V11" s="20">
        <v>0</v>
      </c>
      <c r="W11" s="20">
        <v>0</v>
      </c>
      <c r="X11" s="20">
        <v>0</v>
      </c>
    </row>
    <row r="12" spans="2:25" x14ac:dyDescent="0.3">
      <c r="E12" s="18">
        <v>101006.14</v>
      </c>
      <c r="F12" s="19" t="s">
        <v>42</v>
      </c>
      <c r="G12" s="19" t="s">
        <v>89</v>
      </c>
      <c r="H12" s="19" t="s">
        <v>83</v>
      </c>
      <c r="I12" s="19" t="s">
        <v>84</v>
      </c>
      <c r="J12" s="19">
        <v>0.57103199999999998</v>
      </c>
      <c r="K12" s="19">
        <v>0</v>
      </c>
      <c r="L12" s="20">
        <v>0</v>
      </c>
      <c r="M12" s="20">
        <v>0</v>
      </c>
      <c r="N12" s="20">
        <v>0</v>
      </c>
      <c r="O12" s="19">
        <v>0.63781200000000005</v>
      </c>
      <c r="P12" s="19">
        <v>0</v>
      </c>
      <c r="Q12" s="20">
        <v>0</v>
      </c>
      <c r="R12" s="20">
        <v>0</v>
      </c>
      <c r="S12" s="20">
        <v>0</v>
      </c>
      <c r="T12" s="19">
        <v>0.71240400000000004</v>
      </c>
      <c r="U12" s="19">
        <v>0</v>
      </c>
      <c r="V12" s="20">
        <v>0</v>
      </c>
      <c r="W12" s="20">
        <v>0</v>
      </c>
      <c r="X12" s="20">
        <v>0</v>
      </c>
    </row>
    <row r="13" spans="2:25" x14ac:dyDescent="0.3">
      <c r="E13" s="18">
        <v>101006.15</v>
      </c>
      <c r="F13" s="19" t="s">
        <v>42</v>
      </c>
      <c r="G13" s="19" t="s">
        <v>89</v>
      </c>
      <c r="H13" s="19" t="s">
        <v>85</v>
      </c>
      <c r="I13" s="19" t="s">
        <v>84</v>
      </c>
      <c r="J13" s="19">
        <v>3.5279999999999999E-2</v>
      </c>
      <c r="K13" s="19">
        <v>0</v>
      </c>
      <c r="L13" s="20">
        <v>0</v>
      </c>
      <c r="M13" s="20">
        <v>0</v>
      </c>
      <c r="N13" s="20">
        <v>0</v>
      </c>
      <c r="O13" s="19">
        <v>3.9375E-2</v>
      </c>
      <c r="P13" s="19">
        <v>0</v>
      </c>
      <c r="Q13" s="20">
        <v>0</v>
      </c>
      <c r="R13" s="20">
        <v>0</v>
      </c>
      <c r="S13" s="20">
        <v>0</v>
      </c>
      <c r="T13" s="19">
        <v>4.3994999999999999E-2</v>
      </c>
      <c r="U13" s="19">
        <v>0</v>
      </c>
      <c r="V13" s="20">
        <v>0</v>
      </c>
      <c r="W13" s="20">
        <v>0</v>
      </c>
      <c r="X13" s="20">
        <v>0</v>
      </c>
    </row>
    <row r="14" spans="2:25" x14ac:dyDescent="0.3">
      <c r="E14" s="18">
        <v>101006.16</v>
      </c>
      <c r="F14" s="19" t="s">
        <v>42</v>
      </c>
      <c r="G14" s="19" t="s">
        <v>89</v>
      </c>
      <c r="H14" s="19" t="s">
        <v>86</v>
      </c>
      <c r="I14" s="19" t="s">
        <v>84</v>
      </c>
      <c r="J14" s="19">
        <v>9.6019000000000007E-2</v>
      </c>
      <c r="K14" s="19">
        <v>0</v>
      </c>
      <c r="L14" s="20">
        <v>0</v>
      </c>
      <c r="M14" s="20">
        <v>0</v>
      </c>
      <c r="N14" s="20">
        <v>0</v>
      </c>
      <c r="O14" s="19">
        <v>0.107261</v>
      </c>
      <c r="P14" s="19">
        <v>0</v>
      </c>
      <c r="Q14" s="20">
        <v>0</v>
      </c>
      <c r="R14" s="20">
        <v>0</v>
      </c>
      <c r="S14" s="20">
        <v>0</v>
      </c>
      <c r="T14" s="19">
        <v>0.119812</v>
      </c>
      <c r="U14" s="19">
        <v>0</v>
      </c>
      <c r="V14" s="20">
        <v>0</v>
      </c>
      <c r="W14" s="20">
        <v>0</v>
      </c>
      <c r="X14" s="20">
        <v>0</v>
      </c>
    </row>
    <row r="15" spans="2:25" x14ac:dyDescent="0.3">
      <c r="E15" s="18">
        <v>101003.14</v>
      </c>
      <c r="F15" s="19" t="s">
        <v>42</v>
      </c>
      <c r="G15" s="19" t="s">
        <v>90</v>
      </c>
      <c r="H15" s="19" t="s">
        <v>83</v>
      </c>
      <c r="I15" s="19" t="s">
        <v>84</v>
      </c>
      <c r="J15" s="19">
        <v>1.0983959999999999</v>
      </c>
      <c r="K15" s="19">
        <v>1.0983959999999999</v>
      </c>
      <c r="L15" s="20">
        <v>0</v>
      </c>
      <c r="M15" s="20">
        <v>8.0121600000000015E-2</v>
      </c>
      <c r="N15" s="20">
        <v>8.7796800000000022E-2</v>
      </c>
      <c r="O15" s="19">
        <v>1.2369239999999999</v>
      </c>
      <c r="P15" s="19">
        <v>1.2369239999999999</v>
      </c>
      <c r="Q15" s="20">
        <v>0</v>
      </c>
      <c r="R15" s="20">
        <v>0.22033440000000001</v>
      </c>
      <c r="S15" s="20">
        <v>0.24144120000000002</v>
      </c>
      <c r="T15" s="19">
        <v>1.3932360000000001</v>
      </c>
      <c r="U15" s="19">
        <v>1.3932360000000001</v>
      </c>
      <c r="V15" s="20">
        <v>0</v>
      </c>
      <c r="W15" s="20">
        <v>0.40060800000000002</v>
      </c>
      <c r="X15" s="20">
        <v>0.43898400000000004</v>
      </c>
    </row>
    <row r="16" spans="2:25" x14ac:dyDescent="0.3">
      <c r="E16" s="18">
        <v>101004.14</v>
      </c>
      <c r="F16" s="19" t="s">
        <v>42</v>
      </c>
      <c r="G16" s="19" t="s">
        <v>91</v>
      </c>
      <c r="H16" s="19" t="s">
        <v>83</v>
      </c>
      <c r="I16" s="19" t="s">
        <v>88</v>
      </c>
      <c r="J16" s="19">
        <v>14.853384</v>
      </c>
      <c r="K16" s="19">
        <v>14.853384</v>
      </c>
      <c r="L16" s="20">
        <v>0</v>
      </c>
      <c r="M16" s="20">
        <v>0.72034560000000014</v>
      </c>
      <c r="N16" s="20">
        <v>0.80159040000000015</v>
      </c>
      <c r="O16" s="19">
        <v>16.726320000000001</v>
      </c>
      <c r="P16" s="19">
        <v>16.726320000000001</v>
      </c>
      <c r="Q16" s="20">
        <v>0</v>
      </c>
      <c r="R16" s="20">
        <v>1.9809504000000002</v>
      </c>
      <c r="S16" s="20">
        <v>2.2043736000000003</v>
      </c>
      <c r="T16" s="19">
        <v>18.83466</v>
      </c>
      <c r="U16" s="19">
        <v>18.83466</v>
      </c>
      <c r="V16" s="20">
        <v>0</v>
      </c>
      <c r="W16" s="20">
        <v>3.6017280000000005</v>
      </c>
      <c r="X16" s="20">
        <v>4.0079520000000004</v>
      </c>
    </row>
    <row r="17" spans="5:24" x14ac:dyDescent="0.3">
      <c r="E17" s="18">
        <v>101005.14</v>
      </c>
      <c r="F17" s="19" t="s">
        <v>42</v>
      </c>
      <c r="G17" s="19" t="s">
        <v>92</v>
      </c>
      <c r="H17" s="19" t="s">
        <v>83</v>
      </c>
      <c r="I17" s="19" t="s">
        <v>88</v>
      </c>
      <c r="J17" s="19">
        <v>7.4266920000000001</v>
      </c>
      <c r="K17" s="19">
        <v>7.4266920000000001</v>
      </c>
      <c r="L17" s="20">
        <v>0</v>
      </c>
      <c r="M17" s="20">
        <v>0.36017280000000007</v>
      </c>
      <c r="N17" s="20">
        <v>0.40079520000000007</v>
      </c>
      <c r="O17" s="19">
        <v>8.3631600000000006</v>
      </c>
      <c r="P17" s="19">
        <v>8.3631600000000006</v>
      </c>
      <c r="Q17" s="20">
        <v>0</v>
      </c>
      <c r="R17" s="20">
        <v>0.99047520000000011</v>
      </c>
      <c r="S17" s="20">
        <v>1.1021868000000001</v>
      </c>
      <c r="T17" s="19">
        <v>9.4170960000000008</v>
      </c>
      <c r="U17" s="19">
        <v>9.4170960000000008</v>
      </c>
      <c r="V17" s="20">
        <v>0</v>
      </c>
      <c r="W17" s="20">
        <v>1.8008640000000002</v>
      </c>
      <c r="X17" s="20">
        <v>2.0039760000000002</v>
      </c>
    </row>
    <row r="18" spans="5:24" x14ac:dyDescent="0.3">
      <c r="E18" s="18">
        <v>201019.09</v>
      </c>
      <c r="F18" s="19" t="s">
        <v>23</v>
      </c>
      <c r="G18" s="19" t="s">
        <v>93</v>
      </c>
      <c r="H18" s="19" t="s">
        <v>32</v>
      </c>
      <c r="I18" s="19" t="s">
        <v>94</v>
      </c>
      <c r="J18" s="19">
        <v>10.7355</v>
      </c>
      <c r="K18" s="19">
        <v>10.7355</v>
      </c>
      <c r="L18" s="20">
        <v>0</v>
      </c>
      <c r="M18" s="20">
        <v>0.13090000000000002</v>
      </c>
      <c r="N18" s="20">
        <v>0.13600000000000001</v>
      </c>
      <c r="O18" s="19">
        <v>10.7865</v>
      </c>
      <c r="P18" s="19">
        <v>10.7865</v>
      </c>
      <c r="Q18" s="20">
        <v>0</v>
      </c>
      <c r="R18" s="20">
        <v>0.35997500000000004</v>
      </c>
      <c r="S18" s="20">
        <v>0.374</v>
      </c>
      <c r="T18" s="19">
        <v>10.846</v>
      </c>
      <c r="U18" s="19">
        <v>10.846</v>
      </c>
      <c r="V18" s="20">
        <v>0</v>
      </c>
      <c r="W18" s="20">
        <v>0.65450000000000008</v>
      </c>
      <c r="X18" s="20">
        <v>0.68</v>
      </c>
    </row>
    <row r="19" spans="5:24" x14ac:dyDescent="0.3">
      <c r="E19" s="18">
        <v>102008.14</v>
      </c>
      <c r="F19" s="19" t="s">
        <v>42</v>
      </c>
      <c r="G19" s="19" t="s">
        <v>95</v>
      </c>
      <c r="H19" s="19" t="s">
        <v>83</v>
      </c>
      <c r="I19" s="19" t="s">
        <v>84</v>
      </c>
      <c r="J19" s="19">
        <v>9.9705666754320017</v>
      </c>
      <c r="K19" s="19">
        <v>9.9705666754320017</v>
      </c>
      <c r="L19" s="20">
        <v>1.2905822233568003</v>
      </c>
      <c r="M19" s="20">
        <v>1.3286000011680001</v>
      </c>
      <c r="N19" s="20">
        <v>1.3595400011952001</v>
      </c>
      <c r="O19" s="19">
        <v>10.369450009116001</v>
      </c>
      <c r="P19" s="19">
        <v>10.369450009116001</v>
      </c>
      <c r="Q19" s="20">
        <v>2.2585188908744005</v>
      </c>
      <c r="R19" s="20">
        <v>2.3250500020440001</v>
      </c>
      <c r="S19" s="20">
        <v>2.3791950020916</v>
      </c>
      <c r="T19" s="19">
        <v>10.784005565036001</v>
      </c>
      <c r="U19" s="19">
        <v>10.784005565036001</v>
      </c>
      <c r="V19" s="20">
        <v>3.2264555583920007</v>
      </c>
      <c r="W19" s="20">
        <v>3.3215000029200001</v>
      </c>
      <c r="X19" s="20">
        <v>3.398850002988</v>
      </c>
    </row>
    <row r="20" spans="5:24" x14ac:dyDescent="0.3">
      <c r="E20" s="18">
        <v>102008.15</v>
      </c>
      <c r="F20" s="19" t="s">
        <v>42</v>
      </c>
      <c r="G20" s="19" t="s">
        <v>95</v>
      </c>
      <c r="H20" s="19" t="s">
        <v>85</v>
      </c>
      <c r="I20" s="19" t="s">
        <v>84</v>
      </c>
      <c r="J20" s="19">
        <v>0.66025555613599995</v>
      </c>
      <c r="K20" s="19">
        <v>0.66025555613599995</v>
      </c>
      <c r="L20" s="20">
        <v>9.383111119360002E-2</v>
      </c>
      <c r="M20" s="20">
        <v>9.6662222307200021E-2</v>
      </c>
      <c r="N20" s="20">
        <v>9.8886666753600014E-2</v>
      </c>
      <c r="O20" s="19">
        <v>0.71991111174400002</v>
      </c>
      <c r="P20" s="19">
        <v>0.71991111174400002</v>
      </c>
      <c r="Q20" s="20">
        <v>0.16420444458880001</v>
      </c>
      <c r="R20" s="20">
        <v>0.16915888903760001</v>
      </c>
      <c r="S20" s="20">
        <v>0.17305166681880002</v>
      </c>
      <c r="T20" s="19">
        <v>0.78563333402400004</v>
      </c>
      <c r="U20" s="19">
        <v>0.78563333402400004</v>
      </c>
      <c r="V20" s="20">
        <v>0.23457777798400001</v>
      </c>
      <c r="W20" s="20">
        <v>0.24165555576800002</v>
      </c>
      <c r="X20" s="20">
        <v>0.24721666688400001</v>
      </c>
    </row>
    <row r="21" spans="5:24" x14ac:dyDescent="0.3">
      <c r="E21" s="18">
        <v>102008.16</v>
      </c>
      <c r="F21" s="19" t="s">
        <v>42</v>
      </c>
      <c r="G21" s="19" t="s">
        <v>95</v>
      </c>
      <c r="H21" s="19" t="s">
        <v>86</v>
      </c>
      <c r="I21" s="19" t="s">
        <v>84</v>
      </c>
      <c r="J21" s="19">
        <v>0.5045444448880001</v>
      </c>
      <c r="K21" s="19">
        <v>0.5045444448880001</v>
      </c>
      <c r="L21" s="20">
        <v>7.3002222286400006E-2</v>
      </c>
      <c r="M21" s="20">
        <v>7.5226666732800013E-2</v>
      </c>
      <c r="N21" s="20">
        <v>7.684444451200001E-2</v>
      </c>
      <c r="O21" s="19">
        <v>0.55459444493199994</v>
      </c>
      <c r="P21" s="19">
        <v>0.55459444493199994</v>
      </c>
      <c r="Q21" s="20">
        <v>0.12775388900119999</v>
      </c>
      <c r="R21" s="20">
        <v>0.1316466667824</v>
      </c>
      <c r="S21" s="20">
        <v>0.13447777789600002</v>
      </c>
      <c r="T21" s="19">
        <v>0.610205556092</v>
      </c>
      <c r="U21" s="19">
        <v>0.610205556092</v>
      </c>
      <c r="V21" s="20">
        <v>0.182505555716</v>
      </c>
      <c r="W21" s="20">
        <v>0.18806666683200002</v>
      </c>
      <c r="X21" s="20">
        <v>0.19211111128000002</v>
      </c>
    </row>
    <row r="22" spans="5:24" x14ac:dyDescent="0.3">
      <c r="E22" s="18">
        <v>102009.14</v>
      </c>
      <c r="F22" s="19" t="s">
        <v>42</v>
      </c>
      <c r="G22" s="19" t="s">
        <v>95</v>
      </c>
      <c r="H22" s="19" t="s">
        <v>83</v>
      </c>
      <c r="I22" s="19" t="s">
        <v>88</v>
      </c>
      <c r="J22" s="19">
        <v>38.411100033768001</v>
      </c>
      <c r="K22" s="19">
        <v>38.411100033768001</v>
      </c>
      <c r="L22" s="20">
        <v>0</v>
      </c>
      <c r="M22" s="20">
        <v>1.4546855568344002</v>
      </c>
      <c r="N22" s="20">
        <v>1.4546855568344002</v>
      </c>
      <c r="O22" s="19">
        <v>38.221516700268005</v>
      </c>
      <c r="P22" s="19">
        <v>38.221516700268005</v>
      </c>
      <c r="Q22" s="20">
        <v>0</v>
      </c>
      <c r="R22" s="20">
        <v>4.0003852812946006</v>
      </c>
      <c r="S22" s="20">
        <v>4.0003852812946006</v>
      </c>
      <c r="T22" s="19">
        <v>38.032944477880001</v>
      </c>
      <c r="U22" s="19">
        <v>38.032944477880001</v>
      </c>
      <c r="V22" s="20">
        <v>0</v>
      </c>
      <c r="W22" s="20">
        <v>7.273427784172001</v>
      </c>
      <c r="X22" s="20">
        <v>7.273427784172001</v>
      </c>
    </row>
    <row r="23" spans="5:24" x14ac:dyDescent="0.3">
      <c r="E23" s="18">
        <v>102009.15</v>
      </c>
      <c r="F23" s="19" t="s">
        <v>42</v>
      </c>
      <c r="G23" s="19" t="s">
        <v>95</v>
      </c>
      <c r="H23" s="19" t="s">
        <v>85</v>
      </c>
      <c r="I23" s="19" t="s">
        <v>88</v>
      </c>
      <c r="J23" s="19">
        <v>4.7127888930320001</v>
      </c>
      <c r="K23" s="19">
        <v>4.7127888930320001</v>
      </c>
      <c r="L23" s="20">
        <v>0</v>
      </c>
      <c r="M23" s="20">
        <v>0.17785444460080002</v>
      </c>
      <c r="N23" s="20">
        <v>0.17785444460080002</v>
      </c>
      <c r="O23" s="19">
        <v>4.6814444485599997</v>
      </c>
      <c r="P23" s="19">
        <v>4.6814444485599997</v>
      </c>
      <c r="Q23" s="20">
        <v>0</v>
      </c>
      <c r="R23" s="20">
        <v>0.48909972265220003</v>
      </c>
      <c r="S23" s="20">
        <v>0.48909972265220003</v>
      </c>
      <c r="T23" s="19">
        <v>4.6506055596440001</v>
      </c>
      <c r="U23" s="19">
        <v>4.6506055596440001</v>
      </c>
      <c r="V23" s="20">
        <v>0</v>
      </c>
      <c r="W23" s="20">
        <v>0.88927222300400011</v>
      </c>
      <c r="X23" s="20">
        <v>0.88927222300400011</v>
      </c>
    </row>
    <row r="24" spans="5:24" x14ac:dyDescent="0.3">
      <c r="E24" s="18">
        <v>102009.16</v>
      </c>
      <c r="F24" s="19" t="s">
        <v>42</v>
      </c>
      <c r="G24" s="19" t="s">
        <v>95</v>
      </c>
      <c r="H24" s="19" t="s">
        <v>86</v>
      </c>
      <c r="I24" s="19" t="s">
        <v>88</v>
      </c>
      <c r="J24" s="19">
        <v>4.9266388932199998</v>
      </c>
      <c r="K24" s="19">
        <v>4.9266388932199998</v>
      </c>
      <c r="L24" s="20">
        <v>0</v>
      </c>
      <c r="M24" s="20">
        <v>0.18685333349760003</v>
      </c>
      <c r="N24" s="20">
        <v>0.18685333349760003</v>
      </c>
      <c r="O24" s="19">
        <v>4.9059111154239998</v>
      </c>
      <c r="P24" s="19">
        <v>4.9059111154239998</v>
      </c>
      <c r="Q24" s="20">
        <v>0</v>
      </c>
      <c r="R24" s="20">
        <v>0.5138466671184001</v>
      </c>
      <c r="S24" s="20">
        <v>0.5138466671184001</v>
      </c>
      <c r="T24" s="19">
        <v>4.884677782072</v>
      </c>
      <c r="U24" s="19">
        <v>4.884677782072</v>
      </c>
      <c r="V24" s="20">
        <v>0</v>
      </c>
      <c r="W24" s="20">
        <v>0.93426666748800014</v>
      </c>
      <c r="X24" s="20">
        <v>0.93426666748800014</v>
      </c>
    </row>
    <row r="25" spans="5:24" x14ac:dyDescent="0.3">
      <c r="E25" s="18">
        <v>102011.14</v>
      </c>
      <c r="F25" s="19" t="s">
        <v>42</v>
      </c>
      <c r="G25" s="19" t="s">
        <v>96</v>
      </c>
      <c r="H25" s="19" t="s">
        <v>83</v>
      </c>
      <c r="I25" s="19" t="s">
        <v>84</v>
      </c>
      <c r="J25" s="19">
        <v>0.22749314869199996</v>
      </c>
      <c r="K25" s="19">
        <v>0.22749314869199996</v>
      </c>
      <c r="L25" s="20">
        <v>2.96414763216E-2</v>
      </c>
      <c r="M25" s="20">
        <v>2.96414763216E-2</v>
      </c>
      <c r="N25" s="20">
        <v>3.1299740731200003E-2</v>
      </c>
      <c r="O25" s="19">
        <v>0.23759819743800001</v>
      </c>
      <c r="P25" s="19">
        <v>0.23759819743800001</v>
      </c>
      <c r="Q25" s="20">
        <v>5.1872583562800001E-2</v>
      </c>
      <c r="R25" s="20">
        <v>5.1872583562800001E-2</v>
      </c>
      <c r="S25" s="20">
        <v>5.4774546279600003E-2</v>
      </c>
      <c r="T25" s="19">
        <v>0.24848055762599996</v>
      </c>
      <c r="U25" s="19">
        <v>0.24848055762599996</v>
      </c>
      <c r="V25" s="20">
        <v>7.4103690804000005E-2</v>
      </c>
      <c r="W25" s="20">
        <v>7.4103690804000005E-2</v>
      </c>
      <c r="X25" s="20">
        <v>7.8249351827999997E-2</v>
      </c>
    </row>
    <row r="26" spans="5:24" x14ac:dyDescent="0.3">
      <c r="E26" s="18">
        <v>102011.15</v>
      </c>
      <c r="F26" s="19" t="s">
        <v>42</v>
      </c>
      <c r="G26" s="19" t="s">
        <v>96</v>
      </c>
      <c r="H26" s="19" t="s">
        <v>85</v>
      </c>
      <c r="I26" s="19" t="s">
        <v>84</v>
      </c>
      <c r="J26" s="19">
        <v>2.0469201305999999E-2</v>
      </c>
      <c r="K26" s="19">
        <v>2.0469201305999999E-2</v>
      </c>
      <c r="L26" s="20">
        <v>2.9019627168000001E-3</v>
      </c>
      <c r="M26" s="20">
        <v>2.9019627168000001E-3</v>
      </c>
      <c r="N26" s="20">
        <v>3.109245768E-3</v>
      </c>
      <c r="O26" s="19">
        <v>2.2282928003999999E-2</v>
      </c>
      <c r="P26" s="19">
        <v>2.2282928003999999E-2</v>
      </c>
      <c r="Q26" s="20">
        <v>5.0784347544000005E-3</v>
      </c>
      <c r="R26" s="20">
        <v>5.0784347544000005E-3</v>
      </c>
      <c r="S26" s="20">
        <v>5.4411800939999999E-3</v>
      </c>
      <c r="T26" s="19">
        <v>2.4614862329999997E-2</v>
      </c>
      <c r="U26" s="19">
        <v>2.4614862329999997E-2</v>
      </c>
      <c r="V26" s="20">
        <v>7.2549067920000005E-3</v>
      </c>
      <c r="W26" s="20">
        <v>7.2549067920000005E-3</v>
      </c>
      <c r="X26" s="20">
        <v>7.7731144199999994E-3</v>
      </c>
    </row>
    <row r="27" spans="5:24" x14ac:dyDescent="0.3">
      <c r="E27" s="18">
        <v>102011.16</v>
      </c>
      <c r="F27" s="19" t="s">
        <v>42</v>
      </c>
      <c r="G27" s="19" t="s">
        <v>96</v>
      </c>
      <c r="H27" s="19" t="s">
        <v>86</v>
      </c>
      <c r="I27" s="19" t="s">
        <v>84</v>
      </c>
      <c r="J27" s="19">
        <v>3.7310949215999999E-2</v>
      </c>
      <c r="K27" s="19">
        <v>3.7310949215999999E-2</v>
      </c>
      <c r="L27" s="20">
        <v>5.3893593312000004E-3</v>
      </c>
      <c r="M27" s="20">
        <v>5.3893593312000004E-3</v>
      </c>
      <c r="N27" s="20">
        <v>5.7002839080000003E-3</v>
      </c>
      <c r="O27" s="19">
        <v>4.1197506425999994E-2</v>
      </c>
      <c r="P27" s="19">
        <v>4.1197506425999994E-2</v>
      </c>
      <c r="Q27" s="20">
        <v>9.4313788296000005E-3</v>
      </c>
      <c r="R27" s="20">
        <v>9.4313788296000005E-3</v>
      </c>
      <c r="S27" s="20">
        <v>9.975496839E-3</v>
      </c>
      <c r="T27" s="19">
        <v>4.5343167449999992E-2</v>
      </c>
      <c r="U27" s="19">
        <v>4.5343167449999992E-2</v>
      </c>
      <c r="V27" s="20">
        <v>1.3473398328E-2</v>
      </c>
      <c r="W27" s="20">
        <v>1.3473398328E-2</v>
      </c>
      <c r="X27" s="20">
        <v>1.425070977E-2</v>
      </c>
    </row>
    <row r="28" spans="5:24" x14ac:dyDescent="0.3">
      <c r="E28" s="18">
        <v>102012.14</v>
      </c>
      <c r="F28" s="19" t="s">
        <v>42</v>
      </c>
      <c r="G28" s="19" t="s">
        <v>96</v>
      </c>
      <c r="H28" s="19" t="s">
        <v>83</v>
      </c>
      <c r="I28" s="19" t="s">
        <v>88</v>
      </c>
      <c r="J28" s="19">
        <v>0.92733255030599993</v>
      </c>
      <c r="K28" s="19">
        <v>0.92733255030599993</v>
      </c>
      <c r="L28" s="20">
        <v>0</v>
      </c>
      <c r="M28" s="20">
        <v>3.5652684806399999E-2</v>
      </c>
      <c r="N28" s="20">
        <v>3.7051845402000003E-2</v>
      </c>
      <c r="O28" s="19">
        <v>0.98096703980399991</v>
      </c>
      <c r="P28" s="19">
        <v>0.98096703980399991</v>
      </c>
      <c r="Q28" s="20">
        <v>0</v>
      </c>
      <c r="R28" s="20">
        <v>9.8044883217599993E-2</v>
      </c>
      <c r="S28" s="20">
        <v>0.10189257485549999</v>
      </c>
      <c r="T28" s="19">
        <v>1.0377107750699999</v>
      </c>
      <c r="U28" s="19">
        <v>1.0377107750699999</v>
      </c>
      <c r="V28" s="20">
        <v>0</v>
      </c>
      <c r="W28" s="20">
        <v>0.17826342403200002</v>
      </c>
      <c r="X28" s="20">
        <v>0.18525922700999997</v>
      </c>
    </row>
    <row r="29" spans="5:24" x14ac:dyDescent="0.3">
      <c r="E29" s="18">
        <v>102012.15</v>
      </c>
      <c r="F29" s="19" t="s">
        <v>42</v>
      </c>
      <c r="G29" s="19" t="s">
        <v>96</v>
      </c>
      <c r="H29" s="19" t="s">
        <v>85</v>
      </c>
      <c r="I29" s="19" t="s">
        <v>88</v>
      </c>
      <c r="J29" s="19">
        <v>0.16453092189000001</v>
      </c>
      <c r="K29" s="19">
        <v>0.16453092189000001</v>
      </c>
      <c r="L29" s="20">
        <v>0</v>
      </c>
      <c r="M29" s="20">
        <v>7.099444503600001E-3</v>
      </c>
      <c r="N29" s="20">
        <v>7.3585483176000005E-3</v>
      </c>
      <c r="O29" s="19">
        <v>0.18422281175399999</v>
      </c>
      <c r="P29" s="19">
        <v>0.18422281175399999</v>
      </c>
      <c r="Q29" s="20">
        <v>0</v>
      </c>
      <c r="R29" s="20">
        <v>1.9523472384900001E-2</v>
      </c>
      <c r="S29" s="20">
        <v>2.0236007873399998E-2</v>
      </c>
      <c r="T29" s="19">
        <v>0.206246635944</v>
      </c>
      <c r="U29" s="19">
        <v>0.206246635944</v>
      </c>
      <c r="V29" s="20">
        <v>0</v>
      </c>
      <c r="W29" s="20">
        <v>3.5497222517999999E-2</v>
      </c>
      <c r="X29" s="20">
        <v>3.6792741588E-2</v>
      </c>
    </row>
    <row r="30" spans="5:24" x14ac:dyDescent="0.3">
      <c r="E30" s="18">
        <v>102012.16</v>
      </c>
      <c r="F30" s="19" t="s">
        <v>42</v>
      </c>
      <c r="G30" s="19" t="s">
        <v>96</v>
      </c>
      <c r="H30" s="19" t="s">
        <v>86</v>
      </c>
      <c r="I30" s="19" t="s">
        <v>88</v>
      </c>
      <c r="J30" s="19">
        <v>0.41042044137599998</v>
      </c>
      <c r="K30" s="19">
        <v>0.41042044137599998</v>
      </c>
      <c r="L30" s="20">
        <v>0</v>
      </c>
      <c r="M30" s="20">
        <v>1.7878163166000001E-2</v>
      </c>
      <c r="N30" s="20">
        <v>1.8603653845199998E-2</v>
      </c>
      <c r="O30" s="19">
        <v>0.46250030798999997</v>
      </c>
      <c r="P30" s="19">
        <v>0.46250030798999997</v>
      </c>
      <c r="Q30" s="20">
        <v>0</v>
      </c>
      <c r="R30" s="20">
        <v>4.9164948706499997E-2</v>
      </c>
      <c r="S30" s="20">
        <v>5.1160048074299996E-2</v>
      </c>
      <c r="T30" s="19">
        <v>0.52105776995399988</v>
      </c>
      <c r="U30" s="19">
        <v>0.52105776995399988</v>
      </c>
      <c r="V30" s="20">
        <v>0</v>
      </c>
      <c r="W30" s="20">
        <v>8.9390815829999998E-2</v>
      </c>
      <c r="X30" s="20">
        <v>9.3018269225999997E-2</v>
      </c>
    </row>
    <row r="31" spans="5:24" x14ac:dyDescent="0.3">
      <c r="E31" s="18">
        <v>102010.14</v>
      </c>
      <c r="F31" s="19" t="s">
        <v>42</v>
      </c>
      <c r="G31" s="19" t="s">
        <v>97</v>
      </c>
      <c r="H31" s="19" t="s">
        <v>83</v>
      </c>
      <c r="I31" s="19" t="s">
        <v>84</v>
      </c>
      <c r="J31" s="19">
        <v>0.60083900000000001</v>
      </c>
      <c r="K31" s="19">
        <v>0</v>
      </c>
      <c r="L31" s="20">
        <v>0</v>
      </c>
      <c r="M31" s="20">
        <v>0</v>
      </c>
      <c r="N31" s="20">
        <v>0</v>
      </c>
      <c r="O31" s="19">
        <v>0.67109649999999998</v>
      </c>
      <c r="P31" s="19">
        <v>0</v>
      </c>
      <c r="Q31" s="20">
        <v>0</v>
      </c>
      <c r="R31" s="20">
        <v>0</v>
      </c>
      <c r="S31" s="20">
        <v>0</v>
      </c>
      <c r="T31" s="19">
        <v>0.7495965</v>
      </c>
      <c r="U31" s="19">
        <v>0</v>
      </c>
      <c r="V31" s="20">
        <v>0</v>
      </c>
      <c r="W31" s="20">
        <v>0</v>
      </c>
      <c r="X31" s="20">
        <v>0</v>
      </c>
    </row>
    <row r="32" spans="5:24" x14ac:dyDescent="0.3">
      <c r="E32" s="18">
        <v>102010.15</v>
      </c>
      <c r="F32" s="19" t="s">
        <v>42</v>
      </c>
      <c r="G32" s="19" t="s">
        <v>97</v>
      </c>
      <c r="H32" s="19" t="s">
        <v>85</v>
      </c>
      <c r="I32" s="19" t="s">
        <v>84</v>
      </c>
      <c r="J32" s="19">
        <v>0.14247749999999998</v>
      </c>
      <c r="K32" s="19">
        <v>0</v>
      </c>
      <c r="L32" s="20">
        <v>0</v>
      </c>
      <c r="M32" s="20">
        <v>0</v>
      </c>
      <c r="N32" s="20">
        <v>0</v>
      </c>
      <c r="O32" s="19">
        <v>0.1591195</v>
      </c>
      <c r="P32" s="19">
        <v>0</v>
      </c>
      <c r="Q32" s="20">
        <v>0</v>
      </c>
      <c r="R32" s="20">
        <v>0</v>
      </c>
      <c r="S32" s="20">
        <v>0</v>
      </c>
      <c r="T32" s="19">
        <v>0.1778025</v>
      </c>
      <c r="U32" s="19">
        <v>0</v>
      </c>
      <c r="V32" s="20">
        <v>0</v>
      </c>
      <c r="W32" s="20">
        <v>0</v>
      </c>
      <c r="X32" s="20">
        <v>0</v>
      </c>
    </row>
    <row r="33" spans="5:24" x14ac:dyDescent="0.3">
      <c r="E33" s="18">
        <v>102010.16</v>
      </c>
      <c r="F33" s="19" t="s">
        <v>42</v>
      </c>
      <c r="G33" s="19" t="s">
        <v>97</v>
      </c>
      <c r="H33" s="19" t="s">
        <v>86</v>
      </c>
      <c r="I33" s="19" t="s">
        <v>84</v>
      </c>
      <c r="J33" s="19">
        <v>0.28095150000000002</v>
      </c>
      <c r="K33" s="19">
        <v>0</v>
      </c>
      <c r="L33" s="20">
        <v>0</v>
      </c>
      <c r="M33" s="20">
        <v>0</v>
      </c>
      <c r="N33" s="20">
        <v>0</v>
      </c>
      <c r="O33" s="19">
        <v>0.3137645</v>
      </c>
      <c r="P33" s="19">
        <v>0</v>
      </c>
      <c r="Q33" s="20">
        <v>0</v>
      </c>
      <c r="R33" s="20">
        <v>0</v>
      </c>
      <c r="S33" s="20">
        <v>0</v>
      </c>
      <c r="T33" s="19">
        <v>0.35050249999999999</v>
      </c>
      <c r="U33" s="19">
        <v>0</v>
      </c>
      <c r="V33" s="20">
        <v>0</v>
      </c>
      <c r="W33" s="20">
        <v>0</v>
      </c>
      <c r="X33" s="20">
        <v>0</v>
      </c>
    </row>
    <row r="34" spans="5:24" x14ac:dyDescent="0.3">
      <c r="E34" s="18">
        <v>202020.01</v>
      </c>
      <c r="F34" s="19" t="s">
        <v>23</v>
      </c>
      <c r="G34" s="19" t="s">
        <v>98</v>
      </c>
      <c r="H34" s="19" t="s">
        <v>24</v>
      </c>
      <c r="I34" s="19" t="s">
        <v>99</v>
      </c>
      <c r="J34" s="19">
        <v>0.35497000000000001</v>
      </c>
      <c r="K34" s="19">
        <v>0.35497000000000001</v>
      </c>
      <c r="L34" s="20">
        <v>0</v>
      </c>
      <c r="M34" s="20">
        <v>8.1620000000000026E-3</v>
      </c>
      <c r="N34" s="20">
        <v>8.6240000000000015E-3</v>
      </c>
      <c r="O34" s="19">
        <v>0.36729000000000001</v>
      </c>
      <c r="P34" s="19">
        <v>0.36729000000000001</v>
      </c>
      <c r="Q34" s="20">
        <v>0</v>
      </c>
      <c r="R34" s="20">
        <v>2.24455E-2</v>
      </c>
      <c r="S34" s="20">
        <v>2.3716000000000001E-2</v>
      </c>
      <c r="T34" s="19">
        <v>0.38038</v>
      </c>
      <c r="U34" s="19">
        <v>0.38038</v>
      </c>
      <c r="V34" s="20">
        <v>0</v>
      </c>
      <c r="W34" s="20">
        <v>4.0809999999999999E-2</v>
      </c>
      <c r="X34" s="20">
        <v>4.3120000000000006E-2</v>
      </c>
    </row>
    <row r="35" spans="5:24" x14ac:dyDescent="0.3">
      <c r="E35" s="18">
        <v>202020.02</v>
      </c>
      <c r="F35" s="19" t="s">
        <v>23</v>
      </c>
      <c r="G35" s="19" t="s">
        <v>98</v>
      </c>
      <c r="H35" s="19" t="s">
        <v>25</v>
      </c>
      <c r="I35" s="19" t="s">
        <v>99</v>
      </c>
      <c r="J35" s="19">
        <v>7.8540000000000013E-2</v>
      </c>
      <c r="K35" s="19">
        <v>7.8540000000000013E-2</v>
      </c>
      <c r="L35" s="20">
        <v>0</v>
      </c>
      <c r="M35" s="20">
        <v>1.8480000000000005E-3</v>
      </c>
      <c r="N35" s="20">
        <v>1.9250000000000001E-3</v>
      </c>
      <c r="O35" s="19">
        <v>8.1235000000000002E-2</v>
      </c>
      <c r="P35" s="19">
        <v>8.1235000000000002E-2</v>
      </c>
      <c r="Q35" s="20">
        <v>0</v>
      </c>
      <c r="R35" s="20">
        <v>5.0820000000000006E-3</v>
      </c>
      <c r="S35" s="20">
        <v>5.2937499999999998E-3</v>
      </c>
      <c r="T35" s="19">
        <v>8.3930000000000005E-2</v>
      </c>
      <c r="U35" s="19">
        <v>8.3930000000000005E-2</v>
      </c>
      <c r="V35" s="20">
        <v>0</v>
      </c>
      <c r="W35" s="20">
        <v>9.2400000000000017E-3</v>
      </c>
      <c r="X35" s="20">
        <v>9.6249999999999999E-3</v>
      </c>
    </row>
    <row r="36" spans="5:24" x14ac:dyDescent="0.3">
      <c r="E36" s="18">
        <v>202020.03</v>
      </c>
      <c r="F36" s="19" t="s">
        <v>23</v>
      </c>
      <c r="G36" s="19" t="s">
        <v>98</v>
      </c>
      <c r="H36" s="19" t="s">
        <v>26</v>
      </c>
      <c r="I36" s="19" t="s">
        <v>99</v>
      </c>
      <c r="J36" s="19">
        <v>2.3870000000000002E-2</v>
      </c>
      <c r="K36" s="19">
        <v>2.3870000000000002E-2</v>
      </c>
      <c r="L36" s="20">
        <v>0</v>
      </c>
      <c r="M36" s="20">
        <v>5.3900000000000009E-4</v>
      </c>
      <c r="N36" s="20">
        <v>5.3900000000000009E-4</v>
      </c>
      <c r="O36" s="19">
        <v>2.4640000000000002E-2</v>
      </c>
      <c r="P36" s="19">
        <v>2.4640000000000002E-2</v>
      </c>
      <c r="Q36" s="20">
        <v>0</v>
      </c>
      <c r="R36" s="20">
        <v>1.4822500000000001E-3</v>
      </c>
      <c r="S36" s="20">
        <v>1.4822500000000001E-3</v>
      </c>
      <c r="T36" s="19">
        <v>2.5795000000000002E-2</v>
      </c>
      <c r="U36" s="19">
        <v>2.5795000000000002E-2</v>
      </c>
      <c r="V36" s="20">
        <v>0</v>
      </c>
      <c r="W36" s="20">
        <v>2.6950000000000003E-3</v>
      </c>
      <c r="X36" s="20">
        <v>2.6950000000000003E-3</v>
      </c>
    </row>
    <row r="37" spans="5:24" x14ac:dyDescent="0.3">
      <c r="E37" s="18">
        <v>202020.04</v>
      </c>
      <c r="F37" s="19" t="s">
        <v>23</v>
      </c>
      <c r="G37" s="19" t="s">
        <v>98</v>
      </c>
      <c r="H37" s="19" t="s">
        <v>27</v>
      </c>
      <c r="I37" s="19" t="s">
        <v>99</v>
      </c>
      <c r="J37" s="19">
        <v>3.5035000000000004E-2</v>
      </c>
      <c r="K37" s="19">
        <v>3.5035000000000004E-2</v>
      </c>
      <c r="L37" s="20">
        <v>0</v>
      </c>
      <c r="M37" s="20">
        <v>1.0010000000000002E-3</v>
      </c>
      <c r="N37" s="20">
        <v>1.0010000000000002E-3</v>
      </c>
      <c r="O37" s="19">
        <v>3.619E-2</v>
      </c>
      <c r="P37" s="19">
        <v>3.619E-2</v>
      </c>
      <c r="Q37" s="20">
        <v>0</v>
      </c>
      <c r="R37" s="20">
        <v>2.75275E-3</v>
      </c>
      <c r="S37" s="20">
        <v>2.75275E-3</v>
      </c>
      <c r="T37" s="19">
        <v>3.7344999999999996E-2</v>
      </c>
      <c r="U37" s="19">
        <v>3.7344999999999996E-2</v>
      </c>
      <c r="V37" s="20">
        <v>0</v>
      </c>
      <c r="W37" s="20">
        <v>5.0050000000000008E-3</v>
      </c>
      <c r="X37" s="20">
        <v>5.0050000000000008E-3</v>
      </c>
    </row>
    <row r="38" spans="5:24" x14ac:dyDescent="0.3">
      <c r="E38" s="18">
        <v>202020.05</v>
      </c>
      <c r="F38" s="19" t="s">
        <v>23</v>
      </c>
      <c r="G38" s="19" t="s">
        <v>98</v>
      </c>
      <c r="H38" s="19" t="s">
        <v>28</v>
      </c>
      <c r="I38" s="19" t="s">
        <v>99</v>
      </c>
      <c r="J38" s="19">
        <v>2.3484999999999999E-2</v>
      </c>
      <c r="K38" s="19">
        <v>2.3484999999999999E-2</v>
      </c>
      <c r="L38" s="20">
        <v>0</v>
      </c>
      <c r="M38" s="20">
        <v>5.3900000000000009E-4</v>
      </c>
      <c r="N38" s="20">
        <v>5.3900000000000009E-4</v>
      </c>
      <c r="O38" s="19">
        <v>2.4254999999999999E-2</v>
      </c>
      <c r="P38" s="19">
        <v>2.4254999999999999E-2</v>
      </c>
      <c r="Q38" s="20">
        <v>0</v>
      </c>
      <c r="R38" s="20">
        <v>1.4822500000000001E-3</v>
      </c>
      <c r="S38" s="20">
        <v>1.4822500000000001E-3</v>
      </c>
      <c r="T38" s="19">
        <v>2.5025000000000002E-2</v>
      </c>
      <c r="U38" s="19">
        <v>2.5025000000000002E-2</v>
      </c>
      <c r="V38" s="20">
        <v>0</v>
      </c>
      <c r="W38" s="20">
        <v>2.6950000000000003E-3</v>
      </c>
      <c r="X38" s="20">
        <v>2.6950000000000003E-3</v>
      </c>
    </row>
    <row r="39" spans="5:24" x14ac:dyDescent="0.3">
      <c r="E39" s="18">
        <v>202020.06</v>
      </c>
      <c r="F39" s="19" t="s">
        <v>23</v>
      </c>
      <c r="G39" s="19" t="s">
        <v>98</v>
      </c>
      <c r="H39" s="19" t="s">
        <v>29</v>
      </c>
      <c r="I39" s="19" t="s">
        <v>99</v>
      </c>
      <c r="J39" s="19">
        <v>1.2704999999999999E-2</v>
      </c>
      <c r="K39" s="19">
        <v>1.2704999999999999E-2</v>
      </c>
      <c r="L39" s="20">
        <v>0</v>
      </c>
      <c r="M39" s="20">
        <v>3.0800000000000006E-4</v>
      </c>
      <c r="N39" s="20">
        <v>3.0800000000000006E-4</v>
      </c>
      <c r="O39" s="19">
        <v>1.3089999999999999E-2</v>
      </c>
      <c r="P39" s="19">
        <v>1.3089999999999999E-2</v>
      </c>
      <c r="Q39" s="20">
        <v>0</v>
      </c>
      <c r="R39" s="20">
        <v>8.470000000000001E-4</v>
      </c>
      <c r="S39" s="20">
        <v>8.470000000000001E-4</v>
      </c>
      <c r="T39" s="19">
        <v>1.3474999999999999E-2</v>
      </c>
      <c r="U39" s="19">
        <v>1.3474999999999999E-2</v>
      </c>
      <c r="V39" s="20">
        <v>0</v>
      </c>
      <c r="W39" s="20">
        <v>1.5400000000000001E-3</v>
      </c>
      <c r="X39" s="20">
        <v>1.5400000000000001E-3</v>
      </c>
    </row>
    <row r="40" spans="5:24" x14ac:dyDescent="0.3">
      <c r="E40" s="18">
        <v>202020.07</v>
      </c>
      <c r="F40" s="19" t="s">
        <v>23</v>
      </c>
      <c r="G40" s="19" t="s">
        <v>98</v>
      </c>
      <c r="H40" s="19" t="s">
        <v>30</v>
      </c>
      <c r="I40" s="19" t="s">
        <v>99</v>
      </c>
      <c r="J40" s="19">
        <v>2.7335000000000002E-2</v>
      </c>
      <c r="K40" s="19">
        <v>2.7335000000000002E-2</v>
      </c>
      <c r="L40" s="20">
        <v>0</v>
      </c>
      <c r="M40" s="20">
        <v>6.1600000000000012E-4</v>
      </c>
      <c r="N40" s="20">
        <v>6.1600000000000012E-4</v>
      </c>
      <c r="O40" s="19">
        <v>2.8105000000000002E-2</v>
      </c>
      <c r="P40" s="19">
        <v>2.8105000000000002E-2</v>
      </c>
      <c r="Q40" s="20">
        <v>0</v>
      </c>
      <c r="R40" s="20">
        <v>1.6940000000000002E-3</v>
      </c>
      <c r="S40" s="20">
        <v>1.6940000000000002E-3</v>
      </c>
      <c r="T40" s="19">
        <v>2.9260000000000001E-2</v>
      </c>
      <c r="U40" s="19">
        <v>2.9260000000000001E-2</v>
      </c>
      <c r="V40" s="20">
        <v>0</v>
      </c>
      <c r="W40" s="20">
        <v>3.0800000000000003E-3</v>
      </c>
      <c r="X40" s="20">
        <v>3.0800000000000003E-3</v>
      </c>
    </row>
    <row r="41" spans="5:24" x14ac:dyDescent="0.3">
      <c r="E41" s="18">
        <v>202020.08</v>
      </c>
      <c r="F41" s="19" t="s">
        <v>23</v>
      </c>
      <c r="G41" s="19" t="s">
        <v>98</v>
      </c>
      <c r="H41" s="19" t="s">
        <v>31</v>
      </c>
      <c r="I41" s="19" t="s">
        <v>99</v>
      </c>
      <c r="J41" s="19">
        <v>3.388E-2</v>
      </c>
      <c r="K41" s="19">
        <v>3.388E-2</v>
      </c>
      <c r="L41" s="20">
        <v>0</v>
      </c>
      <c r="M41" s="20">
        <v>7.7000000000000007E-4</v>
      </c>
      <c r="N41" s="20">
        <v>7.7000000000000007E-4</v>
      </c>
      <c r="O41" s="19">
        <v>3.5035000000000004E-2</v>
      </c>
      <c r="P41" s="19">
        <v>3.5035000000000004E-2</v>
      </c>
      <c r="Q41" s="20">
        <v>0</v>
      </c>
      <c r="R41" s="20">
        <v>2.1175000000000005E-3</v>
      </c>
      <c r="S41" s="20">
        <v>2.1175000000000005E-3</v>
      </c>
      <c r="T41" s="19">
        <v>3.619E-2</v>
      </c>
      <c r="U41" s="19">
        <v>3.619E-2</v>
      </c>
      <c r="V41" s="20">
        <v>0</v>
      </c>
      <c r="W41" s="20">
        <v>3.8500000000000006E-3</v>
      </c>
      <c r="X41" s="20">
        <v>3.8500000000000006E-3</v>
      </c>
    </row>
    <row r="42" spans="5:24" x14ac:dyDescent="0.3">
      <c r="E42" s="18">
        <v>202020.09</v>
      </c>
      <c r="F42" s="19" t="s">
        <v>23</v>
      </c>
      <c r="G42" s="19" t="s">
        <v>98</v>
      </c>
      <c r="H42" s="19" t="s">
        <v>32</v>
      </c>
      <c r="I42" s="19" t="s">
        <v>99</v>
      </c>
      <c r="J42" s="19">
        <v>2.4254999999999999E-2</v>
      </c>
      <c r="K42" s="19">
        <v>2.4254999999999999E-2</v>
      </c>
      <c r="L42" s="20">
        <v>0</v>
      </c>
      <c r="M42" s="20">
        <v>5.3900000000000009E-4</v>
      </c>
      <c r="N42" s="20">
        <v>5.3900000000000009E-4</v>
      </c>
      <c r="O42" s="19">
        <v>2.5025000000000002E-2</v>
      </c>
      <c r="P42" s="19">
        <v>2.5025000000000002E-2</v>
      </c>
      <c r="Q42" s="20">
        <v>0</v>
      </c>
      <c r="R42" s="20">
        <v>1.4822500000000001E-3</v>
      </c>
      <c r="S42" s="20">
        <v>1.4822500000000001E-3</v>
      </c>
      <c r="T42" s="19">
        <v>2.5795000000000002E-2</v>
      </c>
      <c r="U42" s="19">
        <v>2.5795000000000002E-2</v>
      </c>
      <c r="V42" s="20">
        <v>0</v>
      </c>
      <c r="W42" s="20">
        <v>2.6950000000000003E-3</v>
      </c>
      <c r="X42" s="20">
        <v>2.6950000000000003E-3</v>
      </c>
    </row>
    <row r="43" spans="5:24" x14ac:dyDescent="0.3">
      <c r="E43" s="18">
        <v>202021.01</v>
      </c>
      <c r="F43" s="19" t="s">
        <v>23</v>
      </c>
      <c r="G43" s="19" t="s">
        <v>98</v>
      </c>
      <c r="H43" s="19" t="s">
        <v>24</v>
      </c>
      <c r="I43" s="19" t="s">
        <v>99</v>
      </c>
      <c r="J43" s="19">
        <v>3.4769350000000001</v>
      </c>
      <c r="K43" s="19">
        <v>3.4769350000000001</v>
      </c>
      <c r="L43" s="20">
        <v>0</v>
      </c>
      <c r="M43" s="20">
        <v>3.7884000000000008E-2</v>
      </c>
      <c r="N43" s="20">
        <v>4.0271000000000008E-2</v>
      </c>
      <c r="O43" s="19">
        <v>3.4838650000000002</v>
      </c>
      <c r="P43" s="19">
        <v>3.4838650000000002</v>
      </c>
      <c r="Q43" s="20">
        <v>0</v>
      </c>
      <c r="R43" s="20">
        <v>0.104181</v>
      </c>
      <c r="S43" s="20">
        <v>0.11074525000000002</v>
      </c>
      <c r="T43" s="19">
        <v>3.4911800000000004</v>
      </c>
      <c r="U43" s="19">
        <v>3.4911800000000004</v>
      </c>
      <c r="V43" s="20">
        <v>0</v>
      </c>
      <c r="W43" s="20">
        <v>0.18942000000000001</v>
      </c>
      <c r="X43" s="20">
        <v>0.20135500000000001</v>
      </c>
    </row>
    <row r="44" spans="5:24" x14ac:dyDescent="0.3">
      <c r="E44" s="18">
        <v>202021.02</v>
      </c>
      <c r="F44" s="19" t="s">
        <v>23</v>
      </c>
      <c r="G44" s="19" t="s">
        <v>98</v>
      </c>
      <c r="H44" s="19" t="s">
        <v>25</v>
      </c>
      <c r="I44" s="19" t="s">
        <v>99</v>
      </c>
      <c r="J44" s="19">
        <v>0.76922999999999997</v>
      </c>
      <c r="K44" s="19">
        <v>0.76922999999999997</v>
      </c>
      <c r="L44" s="20">
        <v>0</v>
      </c>
      <c r="M44" s="20">
        <v>8.3930000000000012E-3</v>
      </c>
      <c r="N44" s="20">
        <v>8.9320000000000024E-3</v>
      </c>
      <c r="O44" s="19">
        <v>0.77076999999999996</v>
      </c>
      <c r="P44" s="19">
        <v>0.77076999999999996</v>
      </c>
      <c r="Q44" s="20">
        <v>0</v>
      </c>
      <c r="R44" s="20">
        <v>2.3080750000000004E-2</v>
      </c>
      <c r="S44" s="20">
        <v>2.4563000000000001E-2</v>
      </c>
      <c r="T44" s="19">
        <v>0.77231000000000005</v>
      </c>
      <c r="U44" s="19">
        <v>0.77231000000000005</v>
      </c>
      <c r="V44" s="20">
        <v>0</v>
      </c>
      <c r="W44" s="20">
        <v>4.1965000000000002E-2</v>
      </c>
      <c r="X44" s="20">
        <v>4.4660000000000005E-2</v>
      </c>
    </row>
    <row r="45" spans="5:24" x14ac:dyDescent="0.3">
      <c r="E45" s="18">
        <v>202021.03</v>
      </c>
      <c r="F45" s="19" t="s">
        <v>23</v>
      </c>
      <c r="G45" s="19" t="s">
        <v>98</v>
      </c>
      <c r="H45" s="19" t="s">
        <v>26</v>
      </c>
      <c r="I45" s="19" t="s">
        <v>99</v>
      </c>
      <c r="J45" s="19">
        <v>0.23639000000000002</v>
      </c>
      <c r="K45" s="19">
        <v>0.23639000000000002</v>
      </c>
      <c r="L45" s="20">
        <v>0</v>
      </c>
      <c r="M45" s="20">
        <v>2.5410000000000003E-3</v>
      </c>
      <c r="N45" s="20">
        <v>2.7720000000000002E-3</v>
      </c>
      <c r="O45" s="19">
        <v>0.23677500000000001</v>
      </c>
      <c r="P45" s="19">
        <v>0.23677500000000001</v>
      </c>
      <c r="Q45" s="20">
        <v>0</v>
      </c>
      <c r="R45" s="20">
        <v>6.9877500000000009E-3</v>
      </c>
      <c r="S45" s="20">
        <v>7.6230000000000004E-3</v>
      </c>
      <c r="T45" s="19">
        <v>0.23754500000000001</v>
      </c>
      <c r="U45" s="19">
        <v>0.23754500000000001</v>
      </c>
      <c r="V45" s="20">
        <v>0</v>
      </c>
      <c r="W45" s="20">
        <v>1.2705000000000001E-2</v>
      </c>
      <c r="X45" s="20">
        <v>1.3860000000000001E-2</v>
      </c>
    </row>
    <row r="46" spans="5:24" x14ac:dyDescent="0.3">
      <c r="E46" s="18">
        <v>202021.04</v>
      </c>
      <c r="F46" s="19" t="s">
        <v>23</v>
      </c>
      <c r="G46" s="19" t="s">
        <v>98</v>
      </c>
      <c r="H46" s="19" t="s">
        <v>27</v>
      </c>
      <c r="I46" s="19" t="s">
        <v>99</v>
      </c>
      <c r="J46" s="19">
        <v>0.34419</v>
      </c>
      <c r="K46" s="19">
        <v>0.34419</v>
      </c>
      <c r="L46" s="20">
        <v>0</v>
      </c>
      <c r="M46" s="20">
        <v>3.7730000000000007E-3</v>
      </c>
      <c r="N46" s="20">
        <v>4.0040000000000006E-3</v>
      </c>
      <c r="O46" s="19">
        <v>0.34496000000000004</v>
      </c>
      <c r="P46" s="19">
        <v>0.34496000000000004</v>
      </c>
      <c r="Q46" s="20">
        <v>0</v>
      </c>
      <c r="R46" s="20">
        <v>1.0375750000000001E-2</v>
      </c>
      <c r="S46" s="20">
        <v>1.1011E-2</v>
      </c>
      <c r="T46" s="19">
        <v>0.34573000000000004</v>
      </c>
      <c r="U46" s="19">
        <v>0.34573000000000004</v>
      </c>
      <c r="V46" s="20">
        <v>0</v>
      </c>
      <c r="W46" s="20">
        <v>1.8865E-2</v>
      </c>
      <c r="X46" s="20">
        <v>2.0020000000000003E-2</v>
      </c>
    </row>
    <row r="47" spans="5:24" x14ac:dyDescent="0.3">
      <c r="E47" s="18">
        <v>202021.05</v>
      </c>
      <c r="F47" s="19" t="s">
        <v>23</v>
      </c>
      <c r="G47" s="19" t="s">
        <v>98</v>
      </c>
      <c r="H47" s="19" t="s">
        <v>28</v>
      </c>
      <c r="I47" s="19" t="s">
        <v>99</v>
      </c>
      <c r="J47" s="19">
        <v>0.23138500000000001</v>
      </c>
      <c r="K47" s="19">
        <v>0.23138500000000001</v>
      </c>
      <c r="L47" s="20">
        <v>0</v>
      </c>
      <c r="M47" s="20">
        <v>2.5410000000000003E-3</v>
      </c>
      <c r="N47" s="20">
        <v>2.6950000000000003E-3</v>
      </c>
      <c r="O47" s="19">
        <v>0.23177</v>
      </c>
      <c r="P47" s="19">
        <v>0.23177</v>
      </c>
      <c r="Q47" s="20">
        <v>0</v>
      </c>
      <c r="R47" s="20">
        <v>6.9877500000000009E-3</v>
      </c>
      <c r="S47" s="20">
        <v>7.4112500000000012E-3</v>
      </c>
      <c r="T47" s="19">
        <v>0.232155</v>
      </c>
      <c r="U47" s="19">
        <v>0.232155</v>
      </c>
      <c r="V47" s="20">
        <v>0</v>
      </c>
      <c r="W47" s="20">
        <v>1.2705000000000001E-2</v>
      </c>
      <c r="X47" s="20">
        <v>1.3475000000000001E-2</v>
      </c>
    </row>
    <row r="48" spans="5:24" x14ac:dyDescent="0.3">
      <c r="E48" s="18">
        <v>202021.06</v>
      </c>
      <c r="F48" s="19" t="s">
        <v>23</v>
      </c>
      <c r="G48" s="19" t="s">
        <v>98</v>
      </c>
      <c r="H48" s="19" t="s">
        <v>29</v>
      </c>
      <c r="I48" s="19" t="s">
        <v>99</v>
      </c>
      <c r="J48" s="19">
        <v>0.12551000000000001</v>
      </c>
      <c r="K48" s="19">
        <v>0.12551000000000001</v>
      </c>
      <c r="L48" s="20">
        <v>0</v>
      </c>
      <c r="M48" s="20">
        <v>1.3860000000000001E-3</v>
      </c>
      <c r="N48" s="20">
        <v>1.4630000000000003E-3</v>
      </c>
      <c r="O48" s="19">
        <v>0.12589500000000001</v>
      </c>
      <c r="P48" s="19">
        <v>0.12589500000000001</v>
      </c>
      <c r="Q48" s="20">
        <v>0</v>
      </c>
      <c r="R48" s="20">
        <v>3.8115000000000002E-3</v>
      </c>
      <c r="S48" s="20">
        <v>4.0232500000000008E-3</v>
      </c>
      <c r="T48" s="19">
        <v>0.12628</v>
      </c>
      <c r="U48" s="19">
        <v>0.12628</v>
      </c>
      <c r="V48" s="20">
        <v>0</v>
      </c>
      <c r="W48" s="20">
        <v>6.9300000000000004E-3</v>
      </c>
      <c r="X48" s="20">
        <v>7.3150000000000012E-3</v>
      </c>
    </row>
    <row r="49" spans="5:24" x14ac:dyDescent="0.3">
      <c r="E49" s="18">
        <v>202021.07</v>
      </c>
      <c r="F49" s="19" t="s">
        <v>23</v>
      </c>
      <c r="G49" s="19" t="s">
        <v>98</v>
      </c>
      <c r="H49" s="19" t="s">
        <v>30</v>
      </c>
      <c r="I49" s="19" t="s">
        <v>99</v>
      </c>
      <c r="J49" s="19">
        <v>0.26757500000000001</v>
      </c>
      <c r="K49" s="19">
        <v>0.26757500000000001</v>
      </c>
      <c r="L49" s="20">
        <v>0</v>
      </c>
      <c r="M49" s="20">
        <v>2.9260000000000006E-3</v>
      </c>
      <c r="N49" s="20">
        <v>3.0800000000000003E-3</v>
      </c>
      <c r="O49" s="19">
        <v>0.26795999999999998</v>
      </c>
      <c r="P49" s="19">
        <v>0.26795999999999998</v>
      </c>
      <c r="Q49" s="20">
        <v>0</v>
      </c>
      <c r="R49" s="20">
        <v>8.0465000000000016E-3</v>
      </c>
      <c r="S49" s="20">
        <v>8.4700000000000018E-3</v>
      </c>
      <c r="T49" s="19">
        <v>0.26873000000000002</v>
      </c>
      <c r="U49" s="19">
        <v>0.26873000000000002</v>
      </c>
      <c r="V49" s="20">
        <v>0</v>
      </c>
      <c r="W49" s="20">
        <v>1.4630000000000002E-2</v>
      </c>
      <c r="X49" s="20">
        <v>1.5400000000000002E-2</v>
      </c>
    </row>
    <row r="50" spans="5:24" x14ac:dyDescent="0.3">
      <c r="E50" s="18">
        <v>202021.08</v>
      </c>
      <c r="F50" s="19" t="s">
        <v>23</v>
      </c>
      <c r="G50" s="19" t="s">
        <v>98</v>
      </c>
      <c r="H50" s="19" t="s">
        <v>31</v>
      </c>
      <c r="I50" s="19" t="s">
        <v>99</v>
      </c>
      <c r="J50" s="19">
        <v>0.33225500000000002</v>
      </c>
      <c r="K50" s="19">
        <v>0.33225500000000002</v>
      </c>
      <c r="L50" s="20">
        <v>0</v>
      </c>
      <c r="M50" s="20">
        <v>3.6190000000000003E-3</v>
      </c>
      <c r="N50" s="20">
        <v>3.8500000000000001E-3</v>
      </c>
      <c r="O50" s="19">
        <v>0.33302500000000002</v>
      </c>
      <c r="P50" s="19">
        <v>0.33302500000000002</v>
      </c>
      <c r="Q50" s="20">
        <v>0</v>
      </c>
      <c r="R50" s="20">
        <v>9.952250000000001E-3</v>
      </c>
      <c r="S50" s="20">
        <v>1.05875E-2</v>
      </c>
      <c r="T50" s="19">
        <v>0.33379500000000001</v>
      </c>
      <c r="U50" s="19">
        <v>0.33379500000000001</v>
      </c>
      <c r="V50" s="20">
        <v>0</v>
      </c>
      <c r="W50" s="20">
        <v>1.8095E-2</v>
      </c>
      <c r="X50" s="20">
        <v>1.925E-2</v>
      </c>
    </row>
    <row r="51" spans="5:24" x14ac:dyDescent="0.3">
      <c r="E51" s="18">
        <v>202021.09</v>
      </c>
      <c r="F51" s="19" t="s">
        <v>23</v>
      </c>
      <c r="G51" s="19" t="s">
        <v>98</v>
      </c>
      <c r="H51" s="19" t="s">
        <v>32</v>
      </c>
      <c r="I51" s="19" t="s">
        <v>99</v>
      </c>
      <c r="J51" s="19">
        <v>0.238315</v>
      </c>
      <c r="K51" s="19">
        <v>0.238315</v>
      </c>
      <c r="L51" s="20">
        <v>0</v>
      </c>
      <c r="M51" s="20">
        <v>2.6180000000000005E-3</v>
      </c>
      <c r="N51" s="20">
        <v>2.7720000000000002E-3</v>
      </c>
      <c r="O51" s="19">
        <v>0.23870000000000002</v>
      </c>
      <c r="P51" s="19">
        <v>0.23870000000000002</v>
      </c>
      <c r="Q51" s="20">
        <v>0</v>
      </c>
      <c r="R51" s="20">
        <v>7.1995000000000002E-3</v>
      </c>
      <c r="S51" s="20">
        <v>7.6230000000000004E-3</v>
      </c>
      <c r="T51" s="19">
        <v>0.23908500000000002</v>
      </c>
      <c r="U51" s="19">
        <v>0.23908500000000002</v>
      </c>
      <c r="V51" s="20">
        <v>0</v>
      </c>
      <c r="W51" s="20">
        <v>1.3090000000000001E-2</v>
      </c>
      <c r="X51" s="20">
        <v>1.3860000000000001E-2</v>
      </c>
    </row>
    <row r="52" spans="5:24" x14ac:dyDescent="0.3">
      <c r="E52" s="18">
        <v>102013.14</v>
      </c>
      <c r="F52" s="19" t="s">
        <v>42</v>
      </c>
      <c r="G52" s="19" t="s">
        <v>100</v>
      </c>
      <c r="H52" s="19" t="s">
        <v>83</v>
      </c>
      <c r="I52" s="19" t="s">
        <v>101</v>
      </c>
      <c r="J52" s="19">
        <v>174.865395264</v>
      </c>
      <c r="K52" s="19">
        <v>0</v>
      </c>
      <c r="L52" s="20">
        <v>0</v>
      </c>
      <c r="M52" s="20">
        <v>0</v>
      </c>
      <c r="N52" s="20">
        <v>0</v>
      </c>
      <c r="O52" s="19">
        <v>175.74002448799999</v>
      </c>
      <c r="P52" s="19">
        <v>0</v>
      </c>
      <c r="Q52" s="20">
        <v>0</v>
      </c>
      <c r="R52" s="20">
        <v>0</v>
      </c>
      <c r="S52" s="20">
        <v>0</v>
      </c>
      <c r="T52" s="19">
        <v>176.618431808</v>
      </c>
      <c r="U52" s="19">
        <v>0</v>
      </c>
      <c r="V52" s="20">
        <v>0</v>
      </c>
      <c r="W52" s="20">
        <v>0</v>
      </c>
      <c r="X52" s="20">
        <v>0</v>
      </c>
    </row>
    <row r="53" spans="5:24" x14ac:dyDescent="0.3">
      <c r="E53" s="18">
        <v>202026.01</v>
      </c>
      <c r="F53" s="19" t="s">
        <v>23</v>
      </c>
      <c r="G53" s="19" t="s">
        <v>100</v>
      </c>
      <c r="H53" s="19" t="s">
        <v>24</v>
      </c>
      <c r="I53" s="19" t="s">
        <v>102</v>
      </c>
      <c r="J53" s="19">
        <v>70.672967807317207</v>
      </c>
      <c r="K53" s="19">
        <v>0</v>
      </c>
      <c r="L53" s="20">
        <v>0</v>
      </c>
      <c r="M53" s="20">
        <v>0</v>
      </c>
      <c r="N53" s="20">
        <v>0</v>
      </c>
      <c r="O53" s="19">
        <v>71.026332646353779</v>
      </c>
      <c r="P53" s="19">
        <v>0</v>
      </c>
      <c r="Q53" s="20">
        <v>0</v>
      </c>
      <c r="R53" s="20">
        <v>0</v>
      </c>
      <c r="S53" s="20">
        <v>0</v>
      </c>
      <c r="T53" s="19">
        <v>71.381464309585539</v>
      </c>
      <c r="U53" s="19">
        <v>0</v>
      </c>
      <c r="V53" s="20">
        <v>0</v>
      </c>
      <c r="W53" s="20">
        <v>0</v>
      </c>
      <c r="X53" s="20">
        <v>0</v>
      </c>
    </row>
    <row r="54" spans="5:24" x14ac:dyDescent="0.3">
      <c r="E54" s="18">
        <v>202026.02</v>
      </c>
      <c r="F54" s="19" t="s">
        <v>23</v>
      </c>
      <c r="G54" s="19" t="s">
        <v>100</v>
      </c>
      <c r="H54" s="19" t="s">
        <v>25</v>
      </c>
      <c r="I54" s="19" t="s">
        <v>102</v>
      </c>
      <c r="J54" s="19">
        <v>21.79538214563669</v>
      </c>
      <c r="K54" s="19">
        <v>0</v>
      </c>
      <c r="L54" s="20">
        <v>0</v>
      </c>
      <c r="M54" s="20">
        <v>0</v>
      </c>
      <c r="N54" s="20">
        <v>0</v>
      </c>
      <c r="O54" s="19">
        <v>21.904359056364868</v>
      </c>
      <c r="P54" s="19">
        <v>0</v>
      </c>
      <c r="Q54" s="20">
        <v>0</v>
      </c>
      <c r="R54" s="20">
        <v>0</v>
      </c>
      <c r="S54" s="20">
        <v>0</v>
      </c>
      <c r="T54" s="19">
        <v>22.013880851646693</v>
      </c>
      <c r="U54" s="19">
        <v>0</v>
      </c>
      <c r="V54" s="20">
        <v>0</v>
      </c>
      <c r="W54" s="20">
        <v>0</v>
      </c>
      <c r="X54" s="20">
        <v>0</v>
      </c>
    </row>
    <row r="55" spans="5:24" x14ac:dyDescent="0.3">
      <c r="E55" s="21">
        <v>202026.03</v>
      </c>
      <c r="F55" s="19" t="s">
        <v>23</v>
      </c>
      <c r="G55" s="19" t="s">
        <v>100</v>
      </c>
      <c r="H55" s="19" t="s">
        <v>26</v>
      </c>
      <c r="I55" s="19" t="s">
        <v>102</v>
      </c>
      <c r="J55" s="19">
        <v>7.0930411215144114</v>
      </c>
      <c r="K55" s="19">
        <v>0</v>
      </c>
      <c r="L55" s="20">
        <v>0</v>
      </c>
      <c r="M55" s="20">
        <v>0</v>
      </c>
      <c r="N55" s="20">
        <v>0</v>
      </c>
      <c r="O55" s="19">
        <v>7.1285063271219826</v>
      </c>
      <c r="P55" s="19">
        <v>0</v>
      </c>
      <c r="Q55" s="20">
        <v>0</v>
      </c>
      <c r="R55" s="20">
        <v>0</v>
      </c>
      <c r="S55" s="20">
        <v>0</v>
      </c>
      <c r="T55" s="19">
        <v>7.1641488587575912</v>
      </c>
      <c r="U55" s="19">
        <v>0</v>
      </c>
      <c r="V55" s="20">
        <v>0</v>
      </c>
      <c r="W55" s="20">
        <v>0</v>
      </c>
      <c r="X55" s="20">
        <v>0</v>
      </c>
    </row>
    <row r="56" spans="5:24" x14ac:dyDescent="0.3">
      <c r="E56" s="21">
        <v>202026.04</v>
      </c>
      <c r="F56" s="19" t="s">
        <v>23</v>
      </c>
      <c r="G56" s="19" t="s">
        <v>100</v>
      </c>
      <c r="H56" s="19" t="s">
        <v>27</v>
      </c>
      <c r="I56" s="19" t="s">
        <v>102</v>
      </c>
      <c r="J56" s="19">
        <v>13.57447042713199</v>
      </c>
      <c r="K56" s="19">
        <v>13.57447042713199</v>
      </c>
      <c r="L56" s="20">
        <v>0</v>
      </c>
      <c r="M56" s="20">
        <v>0.11738243061599998</v>
      </c>
      <c r="N56" s="20">
        <v>0.13179781683199998</v>
      </c>
      <c r="O56" s="19">
        <v>13.642342779267647</v>
      </c>
      <c r="P56" s="19">
        <v>13.642342779267647</v>
      </c>
      <c r="Q56" s="20">
        <v>0</v>
      </c>
      <c r="R56" s="20">
        <v>0.3228016841939999</v>
      </c>
      <c r="S56" s="20">
        <v>0.36244399628799995</v>
      </c>
      <c r="T56" s="19">
        <v>13.710554493163984</v>
      </c>
      <c r="U56" s="19">
        <v>13.710554493163984</v>
      </c>
      <c r="V56" s="20">
        <v>0</v>
      </c>
      <c r="W56" s="20">
        <v>0.58691215307999989</v>
      </c>
      <c r="X56" s="20">
        <v>0.6589890841599999</v>
      </c>
    </row>
    <row r="57" spans="5:24" x14ac:dyDescent="0.3">
      <c r="E57" s="21">
        <v>202026.05</v>
      </c>
      <c r="F57" s="19" t="s">
        <v>23</v>
      </c>
      <c r="G57" s="19" t="s">
        <v>100</v>
      </c>
      <c r="H57" s="19" t="s">
        <v>28</v>
      </c>
      <c r="I57" s="19" t="s">
        <v>102</v>
      </c>
      <c r="J57" s="19">
        <v>16.721191724956121</v>
      </c>
      <c r="K57" s="19">
        <v>16.721191724956121</v>
      </c>
      <c r="L57" s="20">
        <v>0</v>
      </c>
      <c r="M57" s="20">
        <v>0.14340313885600003</v>
      </c>
      <c r="N57" s="20">
        <v>0.16227197291600001</v>
      </c>
      <c r="O57" s="19">
        <v>16.804797683580897</v>
      </c>
      <c r="P57" s="19">
        <v>16.804797683580897</v>
      </c>
      <c r="Q57" s="20">
        <v>0</v>
      </c>
      <c r="R57" s="20">
        <v>0.39435863185400005</v>
      </c>
      <c r="S57" s="20">
        <v>0.44624792551900005</v>
      </c>
      <c r="T57" s="19">
        <v>16.888821671998802</v>
      </c>
      <c r="U57" s="19">
        <v>16.888821671998802</v>
      </c>
      <c r="V57" s="20">
        <v>0</v>
      </c>
      <c r="W57" s="20">
        <v>0.71701569428000012</v>
      </c>
      <c r="X57" s="20">
        <v>0.8113598645800002</v>
      </c>
    </row>
    <row r="58" spans="5:24" x14ac:dyDescent="0.3">
      <c r="E58" s="21">
        <v>202026.06</v>
      </c>
      <c r="F58" s="19" t="s">
        <v>23</v>
      </c>
      <c r="G58" s="19" t="s">
        <v>100</v>
      </c>
      <c r="H58" s="19" t="s">
        <v>29</v>
      </c>
      <c r="I58" s="19" t="s">
        <v>102</v>
      </c>
      <c r="J58" s="19">
        <v>1.0054227716234732</v>
      </c>
      <c r="K58" s="19">
        <v>0</v>
      </c>
      <c r="L58" s="20">
        <v>0</v>
      </c>
      <c r="M58" s="20">
        <v>0</v>
      </c>
      <c r="N58" s="20">
        <v>0</v>
      </c>
      <c r="O58" s="19">
        <v>1.0104498854815902</v>
      </c>
      <c r="P58" s="19">
        <v>0</v>
      </c>
      <c r="Q58" s="20">
        <v>0</v>
      </c>
      <c r="R58" s="20">
        <v>0</v>
      </c>
      <c r="S58" s="20">
        <v>0</v>
      </c>
      <c r="T58" s="19">
        <v>1.0155021349089981</v>
      </c>
      <c r="U58" s="19">
        <v>0</v>
      </c>
      <c r="V58" s="20">
        <v>0</v>
      </c>
      <c r="W58" s="20">
        <v>0</v>
      </c>
      <c r="X58" s="20">
        <v>0</v>
      </c>
    </row>
    <row r="59" spans="5:24" x14ac:dyDescent="0.3">
      <c r="E59" s="21">
        <v>202026.07</v>
      </c>
      <c r="F59" s="19" t="s">
        <v>23</v>
      </c>
      <c r="G59" s="19" t="s">
        <v>100</v>
      </c>
      <c r="H59" s="19" t="s">
        <v>30</v>
      </c>
      <c r="I59" s="19" t="s">
        <v>102</v>
      </c>
      <c r="J59" s="19">
        <v>7.7194672625869458</v>
      </c>
      <c r="K59" s="19">
        <v>0</v>
      </c>
      <c r="L59" s="20">
        <v>0</v>
      </c>
      <c r="M59" s="20">
        <v>0</v>
      </c>
      <c r="N59" s="20">
        <v>0</v>
      </c>
      <c r="O59" s="19">
        <v>7.75806459889988</v>
      </c>
      <c r="P59" s="19">
        <v>0</v>
      </c>
      <c r="Q59" s="20">
        <v>0</v>
      </c>
      <c r="R59" s="20">
        <v>0</v>
      </c>
      <c r="S59" s="20">
        <v>0</v>
      </c>
      <c r="T59" s="19">
        <v>7.7968549218943792</v>
      </c>
      <c r="U59" s="19">
        <v>0</v>
      </c>
      <c r="V59" s="20">
        <v>0</v>
      </c>
      <c r="W59" s="20">
        <v>0</v>
      </c>
      <c r="X59" s="20">
        <v>0</v>
      </c>
    </row>
    <row r="60" spans="5:24" x14ac:dyDescent="0.3">
      <c r="E60" s="21">
        <v>202026.08</v>
      </c>
      <c r="F60" s="19" t="s">
        <v>23</v>
      </c>
      <c r="G60" s="19" t="s">
        <v>100</v>
      </c>
      <c r="H60" s="19" t="s">
        <v>31</v>
      </c>
      <c r="I60" s="19" t="s">
        <v>102</v>
      </c>
      <c r="J60" s="19">
        <v>2.9751694819636945</v>
      </c>
      <c r="K60" s="19">
        <v>0</v>
      </c>
      <c r="L60" s="20">
        <v>0</v>
      </c>
      <c r="M60" s="20">
        <v>0</v>
      </c>
      <c r="N60" s="20">
        <v>0</v>
      </c>
      <c r="O60" s="19">
        <v>2.9900453293735132</v>
      </c>
      <c r="P60" s="19">
        <v>0</v>
      </c>
      <c r="Q60" s="20">
        <v>0</v>
      </c>
      <c r="R60" s="20">
        <v>0</v>
      </c>
      <c r="S60" s="20">
        <v>0</v>
      </c>
      <c r="T60" s="19">
        <v>3.0049955560203796</v>
      </c>
      <c r="U60" s="19">
        <v>0</v>
      </c>
      <c r="V60" s="20">
        <v>0</v>
      </c>
      <c r="W60" s="20">
        <v>0</v>
      </c>
      <c r="X60" s="20">
        <v>0</v>
      </c>
    </row>
    <row r="61" spans="5:24" x14ac:dyDescent="0.3">
      <c r="E61" s="21">
        <v>202026.09</v>
      </c>
      <c r="F61" s="19" t="s">
        <v>23</v>
      </c>
      <c r="G61" s="19" t="s">
        <v>100</v>
      </c>
      <c r="H61" s="19" t="s">
        <v>32</v>
      </c>
      <c r="I61" s="19" t="s">
        <v>102</v>
      </c>
      <c r="J61" s="19">
        <v>7.0347202439495478</v>
      </c>
      <c r="K61" s="19">
        <v>0</v>
      </c>
      <c r="L61" s="20">
        <v>0</v>
      </c>
      <c r="M61" s="20">
        <v>0</v>
      </c>
      <c r="N61" s="20">
        <v>0</v>
      </c>
      <c r="O61" s="19">
        <v>7.069893845169295</v>
      </c>
      <c r="P61" s="19">
        <v>0</v>
      </c>
      <c r="Q61" s="20">
        <v>0</v>
      </c>
      <c r="R61" s="20">
        <v>0</v>
      </c>
      <c r="S61" s="20">
        <v>0</v>
      </c>
      <c r="T61" s="19">
        <v>7.1052433143951399</v>
      </c>
      <c r="U61" s="19">
        <v>0</v>
      </c>
      <c r="V61" s="20">
        <v>0</v>
      </c>
      <c r="W61" s="20">
        <v>0</v>
      </c>
      <c r="X61" s="20">
        <v>0</v>
      </c>
    </row>
    <row r="62" spans="5:24" x14ac:dyDescent="0.3">
      <c r="E62" s="21">
        <v>103014.14</v>
      </c>
      <c r="F62" s="19" t="s">
        <v>42</v>
      </c>
      <c r="G62" s="19" t="s">
        <v>103</v>
      </c>
      <c r="H62" s="19" t="s">
        <v>83</v>
      </c>
      <c r="I62" s="19" t="s">
        <v>84</v>
      </c>
      <c r="J62" s="19">
        <v>0.99100872000000007</v>
      </c>
      <c r="K62" s="19">
        <v>0.99100872000000007</v>
      </c>
      <c r="L62" s="20">
        <v>0</v>
      </c>
      <c r="M62" s="20">
        <v>6.6247992000000006E-2</v>
      </c>
      <c r="N62" s="20">
        <v>7.0139304000000013E-2</v>
      </c>
      <c r="O62" s="19">
        <v>1.09897668</v>
      </c>
      <c r="P62" s="19">
        <v>1.09897668</v>
      </c>
      <c r="Q62" s="20">
        <v>0</v>
      </c>
      <c r="R62" s="20">
        <v>0.18218197800000002</v>
      </c>
      <c r="S62" s="20">
        <v>0.19288308600000004</v>
      </c>
      <c r="T62" s="19">
        <v>1.21858668</v>
      </c>
      <c r="U62" s="19">
        <v>1.21858668</v>
      </c>
      <c r="V62" s="20">
        <v>0</v>
      </c>
      <c r="W62" s="20">
        <v>0.33123996</v>
      </c>
      <c r="X62" s="20">
        <v>0.35069652000000007</v>
      </c>
    </row>
    <row r="63" spans="5:24" x14ac:dyDescent="0.3">
      <c r="E63" s="21">
        <v>103014.15</v>
      </c>
      <c r="F63" s="19" t="s">
        <v>42</v>
      </c>
      <c r="G63" s="19" t="s">
        <v>103</v>
      </c>
      <c r="H63" s="19" t="s">
        <v>85</v>
      </c>
      <c r="I63" s="19" t="s">
        <v>84</v>
      </c>
      <c r="J63" s="19">
        <v>0.1035291</v>
      </c>
      <c r="K63" s="19">
        <v>0.1035291</v>
      </c>
      <c r="L63" s="20">
        <v>0</v>
      </c>
      <c r="M63" s="20">
        <v>6.3127499999999989E-3</v>
      </c>
      <c r="N63" s="20">
        <v>0</v>
      </c>
      <c r="O63" s="19">
        <v>0.10967350999999999</v>
      </c>
      <c r="P63" s="19">
        <v>0.10967350999999999</v>
      </c>
      <c r="Q63" s="20">
        <v>0</v>
      </c>
      <c r="R63" s="20">
        <v>1.7360062499999995E-2</v>
      </c>
      <c r="S63" s="20">
        <v>0</v>
      </c>
      <c r="T63" s="19">
        <v>0.11623876999999999</v>
      </c>
      <c r="U63" s="19">
        <v>0.11623876999999999</v>
      </c>
      <c r="V63" s="20">
        <v>0</v>
      </c>
      <c r="W63" s="20">
        <v>3.1563749999999995E-2</v>
      </c>
      <c r="X63" s="20">
        <v>0</v>
      </c>
    </row>
    <row r="64" spans="5:24" x14ac:dyDescent="0.3">
      <c r="E64" s="21">
        <v>103014.16</v>
      </c>
      <c r="F64" s="19" t="s">
        <v>42</v>
      </c>
      <c r="G64" s="19" t="s">
        <v>103</v>
      </c>
      <c r="H64" s="19" t="s">
        <v>86</v>
      </c>
      <c r="I64" s="19" t="s">
        <v>84</v>
      </c>
      <c r="J64" s="19">
        <v>0.98294612000000003</v>
      </c>
      <c r="K64" s="19">
        <v>0.98294612000000003</v>
      </c>
      <c r="L64" s="20">
        <v>0</v>
      </c>
      <c r="M64" s="20">
        <v>6.0031816000000009E-2</v>
      </c>
      <c r="N64" s="20">
        <v>6.3579360000000001E-2</v>
      </c>
      <c r="O64" s="19">
        <v>1.0419182800000002</v>
      </c>
      <c r="P64" s="19">
        <v>1.0419182800000002</v>
      </c>
      <c r="Q64" s="20">
        <v>0</v>
      </c>
      <c r="R64" s="20">
        <v>0.165087494</v>
      </c>
      <c r="S64" s="20">
        <v>0.17484324000000001</v>
      </c>
      <c r="T64" s="19">
        <v>1.1045761999999999</v>
      </c>
      <c r="U64" s="19">
        <v>1.1045761999999999</v>
      </c>
      <c r="V64" s="20">
        <v>0</v>
      </c>
      <c r="W64" s="20">
        <v>0.30015908000000002</v>
      </c>
      <c r="X64" s="20">
        <v>0.31789679999999998</v>
      </c>
    </row>
    <row r="65" spans="5:24" x14ac:dyDescent="0.3">
      <c r="E65" s="21">
        <v>103015.14</v>
      </c>
      <c r="F65" s="19" t="s">
        <v>42</v>
      </c>
      <c r="G65" s="19" t="s">
        <v>104</v>
      </c>
      <c r="H65" s="19" t="s">
        <v>83</v>
      </c>
      <c r="I65" s="19" t="s">
        <v>88</v>
      </c>
      <c r="J65" s="19">
        <v>7.271969040000001</v>
      </c>
      <c r="K65" s="19">
        <v>0</v>
      </c>
      <c r="L65" s="20">
        <v>0</v>
      </c>
      <c r="M65" s="20">
        <v>0</v>
      </c>
      <c r="N65" s="20">
        <v>0</v>
      </c>
      <c r="O65" s="19">
        <v>7.0530030000000004</v>
      </c>
      <c r="P65" s="19">
        <v>0</v>
      </c>
      <c r="Q65" s="20">
        <v>0</v>
      </c>
      <c r="R65" s="20">
        <v>0</v>
      </c>
      <c r="S65" s="20">
        <v>0</v>
      </c>
      <c r="T65" s="19">
        <v>6.84057564</v>
      </c>
      <c r="U65" s="19">
        <v>0</v>
      </c>
      <c r="V65" s="20">
        <v>0</v>
      </c>
      <c r="W65" s="20">
        <v>0</v>
      </c>
      <c r="X65" s="20">
        <v>0</v>
      </c>
    </row>
    <row r="66" spans="5:24" x14ac:dyDescent="0.3">
      <c r="E66" s="21">
        <v>103015.15</v>
      </c>
      <c r="F66" s="19" t="s">
        <v>42</v>
      </c>
      <c r="G66" s="19" t="s">
        <v>104</v>
      </c>
      <c r="H66" s="19" t="s">
        <v>85</v>
      </c>
      <c r="I66" s="19" t="s">
        <v>88</v>
      </c>
      <c r="J66" s="19">
        <v>0.81299802999999993</v>
      </c>
      <c r="K66" s="19">
        <v>0</v>
      </c>
      <c r="L66" s="20">
        <v>0</v>
      </c>
      <c r="M66" s="20">
        <v>0</v>
      </c>
      <c r="N66" s="20">
        <v>0</v>
      </c>
      <c r="O66" s="19">
        <v>0.80592774999999994</v>
      </c>
      <c r="P66" s="19">
        <v>0</v>
      </c>
      <c r="Q66" s="20">
        <v>0</v>
      </c>
      <c r="R66" s="20">
        <v>0</v>
      </c>
      <c r="S66" s="20">
        <v>0</v>
      </c>
      <c r="T66" s="19">
        <v>0.79894164000000001</v>
      </c>
      <c r="U66" s="19">
        <v>0</v>
      </c>
      <c r="V66" s="20">
        <v>0</v>
      </c>
      <c r="W66" s="20">
        <v>0</v>
      </c>
      <c r="X66" s="20">
        <v>0</v>
      </c>
    </row>
    <row r="67" spans="5:24" x14ac:dyDescent="0.3">
      <c r="E67" s="21">
        <v>103015.16</v>
      </c>
      <c r="F67" s="19" t="s">
        <v>42</v>
      </c>
      <c r="G67" s="19" t="s">
        <v>104</v>
      </c>
      <c r="H67" s="19" t="s">
        <v>86</v>
      </c>
      <c r="I67" s="19" t="s">
        <v>88</v>
      </c>
      <c r="J67" s="19">
        <v>7.7184421600000004</v>
      </c>
      <c r="K67" s="19">
        <v>0</v>
      </c>
      <c r="L67" s="20">
        <v>0</v>
      </c>
      <c r="M67" s="20">
        <v>0</v>
      </c>
      <c r="N67" s="20">
        <v>0</v>
      </c>
      <c r="O67" s="19">
        <v>7.6580878400000003</v>
      </c>
      <c r="P67" s="19">
        <v>0</v>
      </c>
      <c r="Q67" s="20">
        <v>0</v>
      </c>
      <c r="R67" s="20">
        <v>0</v>
      </c>
      <c r="S67" s="20">
        <v>0</v>
      </c>
      <c r="T67" s="19">
        <v>7.5981942400000007</v>
      </c>
      <c r="U67" s="19">
        <v>0</v>
      </c>
      <c r="V67" s="20">
        <v>0</v>
      </c>
      <c r="W67" s="20">
        <v>0</v>
      </c>
      <c r="X67" s="20">
        <v>0</v>
      </c>
    </row>
    <row r="68" spans="5:24" x14ac:dyDescent="0.3">
      <c r="E68" s="21">
        <v>103016.14</v>
      </c>
      <c r="F68" s="19" t="s">
        <v>42</v>
      </c>
      <c r="G68" s="19" t="s">
        <v>105</v>
      </c>
      <c r="H68" s="19" t="s">
        <v>83</v>
      </c>
      <c r="I68" s="19" t="s">
        <v>84</v>
      </c>
      <c r="J68" s="19">
        <v>0.13775528000000001</v>
      </c>
      <c r="K68" s="19">
        <v>0</v>
      </c>
      <c r="L68" s="20">
        <v>0</v>
      </c>
      <c r="M68" s="20">
        <v>0</v>
      </c>
      <c r="N68" s="20">
        <v>0</v>
      </c>
      <c r="O68" s="19">
        <v>0.18197553999999999</v>
      </c>
      <c r="P68" s="19">
        <v>0</v>
      </c>
      <c r="Q68" s="20">
        <v>0</v>
      </c>
      <c r="R68" s="20">
        <v>0</v>
      </c>
      <c r="S68" s="20">
        <v>0</v>
      </c>
      <c r="T68" s="19">
        <v>0.24005283999999996</v>
      </c>
      <c r="U68" s="19">
        <v>0</v>
      </c>
      <c r="V68" s="20">
        <v>0</v>
      </c>
      <c r="W68" s="20">
        <v>0</v>
      </c>
      <c r="X68" s="20">
        <v>0</v>
      </c>
    </row>
    <row r="69" spans="5:24" x14ac:dyDescent="0.3">
      <c r="E69" s="21">
        <v>203027.01</v>
      </c>
      <c r="F69" s="19" t="s">
        <v>23</v>
      </c>
      <c r="G69" s="19" t="s">
        <v>103</v>
      </c>
      <c r="H69" s="19" t="s">
        <v>24</v>
      </c>
      <c r="I69" s="19" t="s">
        <v>99</v>
      </c>
      <c r="J69" s="19">
        <v>0.26810911769599999</v>
      </c>
      <c r="K69" s="19">
        <v>0.26810911769599999</v>
      </c>
      <c r="L69" s="20">
        <v>0</v>
      </c>
      <c r="M69" s="20">
        <v>6.6718397952000011E-3</v>
      </c>
      <c r="N69" s="20">
        <v>6.6718397952000011E-3</v>
      </c>
      <c r="O69" s="19">
        <v>0.28278098761600001</v>
      </c>
      <c r="P69" s="19">
        <v>0.28278098761600001</v>
      </c>
      <c r="Q69" s="20">
        <v>0</v>
      </c>
      <c r="R69" s="20">
        <v>1.8347559436800002E-2</v>
      </c>
      <c r="S69" s="20">
        <v>1.8347559436800002E-2</v>
      </c>
      <c r="T69" s="19">
        <v>0.29837950195200003</v>
      </c>
      <c r="U69" s="19">
        <v>0.29837950195200003</v>
      </c>
      <c r="V69" s="20">
        <v>0</v>
      </c>
      <c r="W69" s="20">
        <v>3.3359198976000003E-2</v>
      </c>
      <c r="X69" s="20">
        <v>3.3359198976000003E-2</v>
      </c>
    </row>
    <row r="70" spans="5:24" x14ac:dyDescent="0.3">
      <c r="E70" s="21">
        <v>203027.02</v>
      </c>
      <c r="F70" s="19" t="s">
        <v>23</v>
      </c>
      <c r="G70" s="19" t="s">
        <v>103</v>
      </c>
      <c r="H70" s="19" t="s">
        <v>25</v>
      </c>
      <c r="I70" s="19" t="s">
        <v>99</v>
      </c>
      <c r="J70" s="19">
        <v>0.13406001088</v>
      </c>
      <c r="K70" s="19">
        <v>0.13406001088</v>
      </c>
      <c r="L70" s="20">
        <v>0</v>
      </c>
      <c r="M70" s="20">
        <v>3.2974438159999999E-3</v>
      </c>
      <c r="N70" s="20">
        <v>3.2974438159999999E-3</v>
      </c>
      <c r="O70" s="19">
        <v>0.14162791471999997</v>
      </c>
      <c r="P70" s="19">
        <v>0.14162791471999997</v>
      </c>
      <c r="Q70" s="20">
        <v>0</v>
      </c>
      <c r="R70" s="20">
        <v>9.0679704939999987E-3</v>
      </c>
      <c r="S70" s="20">
        <v>9.0679704939999987E-3</v>
      </c>
      <c r="T70" s="19">
        <v>0.14919581856</v>
      </c>
      <c r="U70" s="19">
        <v>0.14919581856</v>
      </c>
      <c r="V70" s="20">
        <v>0</v>
      </c>
      <c r="W70" s="20">
        <v>1.6487219079999997E-2</v>
      </c>
      <c r="X70" s="20">
        <v>1.6487219079999997E-2</v>
      </c>
    </row>
    <row r="71" spans="5:24" x14ac:dyDescent="0.3">
      <c r="E71" s="21">
        <v>203027.03</v>
      </c>
      <c r="F71" s="19" t="s">
        <v>23</v>
      </c>
      <c r="G71" s="19" t="s">
        <v>103</v>
      </c>
      <c r="H71" s="19" t="s">
        <v>26</v>
      </c>
      <c r="I71" s="19" t="s">
        <v>99</v>
      </c>
      <c r="J71" s="19">
        <v>0.167571424971</v>
      </c>
      <c r="K71" s="19">
        <v>0.167571424971</v>
      </c>
      <c r="L71" s="20">
        <v>0</v>
      </c>
      <c r="M71" s="20">
        <v>3.8522166659999998E-3</v>
      </c>
      <c r="N71" s="20">
        <v>3.8522166659999998E-3</v>
      </c>
      <c r="O71" s="19">
        <v>0.17720196663600002</v>
      </c>
      <c r="P71" s="19">
        <v>0.17720196663600002</v>
      </c>
      <c r="Q71" s="20">
        <v>0</v>
      </c>
      <c r="R71" s="20">
        <v>1.05935958315E-2</v>
      </c>
      <c r="S71" s="20">
        <v>1.05935958315E-2</v>
      </c>
      <c r="T71" s="19">
        <v>0.18683250830099998</v>
      </c>
      <c r="U71" s="19">
        <v>0.18683250830099998</v>
      </c>
      <c r="V71" s="20">
        <v>0</v>
      </c>
      <c r="W71" s="20">
        <v>1.9261083329999998E-2</v>
      </c>
      <c r="X71" s="20">
        <v>1.9261083329999998E-2</v>
      </c>
    </row>
    <row r="72" spans="5:24" x14ac:dyDescent="0.3">
      <c r="E72" s="21">
        <v>203027.04</v>
      </c>
      <c r="F72" s="19" t="s">
        <v>23</v>
      </c>
      <c r="G72" s="19" t="s">
        <v>103</v>
      </c>
      <c r="H72" s="19" t="s">
        <v>27</v>
      </c>
      <c r="I72" s="19" t="s">
        <v>99</v>
      </c>
      <c r="J72" s="19">
        <v>0.10839605917</v>
      </c>
      <c r="K72" s="19">
        <v>0.10839605917</v>
      </c>
      <c r="L72" s="20">
        <v>0</v>
      </c>
      <c r="M72" s="20">
        <v>2.6574517732000005E-3</v>
      </c>
      <c r="N72" s="20">
        <v>2.6574517732000005E-3</v>
      </c>
      <c r="O72" s="19">
        <v>0.11399069448200001</v>
      </c>
      <c r="P72" s="19">
        <v>0.11399069448200001</v>
      </c>
      <c r="Q72" s="20">
        <v>0</v>
      </c>
      <c r="R72" s="20">
        <v>7.3079923763E-3</v>
      </c>
      <c r="S72" s="20">
        <v>7.3079923763E-3</v>
      </c>
      <c r="T72" s="19">
        <v>0.12028465920800001</v>
      </c>
      <c r="U72" s="19">
        <v>0.12028465920800001</v>
      </c>
      <c r="V72" s="20">
        <v>0</v>
      </c>
      <c r="W72" s="20">
        <v>1.3287258866000001E-2</v>
      </c>
      <c r="X72" s="20">
        <v>1.3287258866000001E-2</v>
      </c>
    </row>
    <row r="73" spans="5:24" x14ac:dyDescent="0.3">
      <c r="E73" s="21">
        <v>203027.05</v>
      </c>
      <c r="F73" s="19" t="s">
        <v>23</v>
      </c>
      <c r="G73" s="19" t="s">
        <v>103</v>
      </c>
      <c r="H73" s="19" t="s">
        <v>28</v>
      </c>
      <c r="I73" s="19" t="s">
        <v>99</v>
      </c>
      <c r="J73" s="19">
        <v>0.10920520598400001</v>
      </c>
      <c r="K73" s="19">
        <v>0.10920520598400001</v>
      </c>
      <c r="L73" s="20">
        <v>0</v>
      </c>
      <c r="M73" s="20">
        <v>2.6001239520000003E-3</v>
      </c>
      <c r="N73" s="20">
        <v>2.6001239520000003E-3</v>
      </c>
      <c r="O73" s="19">
        <v>0.11570551586400001</v>
      </c>
      <c r="P73" s="19">
        <v>0.11570551586400001</v>
      </c>
      <c r="Q73" s="20">
        <v>0</v>
      </c>
      <c r="R73" s="20">
        <v>7.1503408680000016E-3</v>
      </c>
      <c r="S73" s="20">
        <v>7.1503408680000016E-3</v>
      </c>
      <c r="T73" s="19">
        <v>0.12155579475600001</v>
      </c>
      <c r="U73" s="19">
        <v>0.12155579475600001</v>
      </c>
      <c r="V73" s="20">
        <v>0</v>
      </c>
      <c r="W73" s="20">
        <v>1.3000619760000002E-2</v>
      </c>
      <c r="X73" s="20">
        <v>1.3000619760000002E-2</v>
      </c>
    </row>
    <row r="74" spans="5:24" x14ac:dyDescent="0.3">
      <c r="E74" s="21">
        <v>203027.06</v>
      </c>
      <c r="F74" s="19" t="s">
        <v>23</v>
      </c>
      <c r="G74" s="19" t="s">
        <v>103</v>
      </c>
      <c r="H74" s="19" t="s">
        <v>29</v>
      </c>
      <c r="I74" s="19" t="s">
        <v>99</v>
      </c>
      <c r="J74" s="19">
        <v>2.3142741084999998E-2</v>
      </c>
      <c r="K74" s="19">
        <v>2.3142741084999998E-2</v>
      </c>
      <c r="L74" s="20">
        <v>0</v>
      </c>
      <c r="M74" s="20">
        <v>5.6737042659999999E-4</v>
      </c>
      <c r="N74" s="20">
        <v>5.6737042659999999E-4</v>
      </c>
      <c r="O74" s="19">
        <v>2.4337205140999997E-2</v>
      </c>
      <c r="P74" s="19">
        <v>2.4337205140999997E-2</v>
      </c>
      <c r="Q74" s="20">
        <v>0</v>
      </c>
      <c r="R74" s="20">
        <v>1.5602686731499998E-3</v>
      </c>
      <c r="S74" s="20">
        <v>1.5602686731499998E-3</v>
      </c>
      <c r="T74" s="19">
        <v>2.5680977203999998E-2</v>
      </c>
      <c r="U74" s="19">
        <v>2.5680977203999998E-2</v>
      </c>
      <c r="V74" s="20">
        <v>0</v>
      </c>
      <c r="W74" s="20">
        <v>2.8368521329999999E-3</v>
      </c>
      <c r="X74" s="20">
        <v>2.8368521329999999E-3</v>
      </c>
    </row>
    <row r="75" spans="5:24" x14ac:dyDescent="0.3">
      <c r="E75" s="21">
        <v>203027.07</v>
      </c>
      <c r="F75" s="19" t="s">
        <v>23</v>
      </c>
      <c r="G75" s="19" t="s">
        <v>103</v>
      </c>
      <c r="H75" s="19" t="s">
        <v>30</v>
      </c>
      <c r="I75" s="19" t="s">
        <v>99</v>
      </c>
      <c r="J75" s="19">
        <v>0.36674560809599999</v>
      </c>
      <c r="K75" s="19">
        <v>0.36674560809599999</v>
      </c>
      <c r="L75" s="20">
        <v>0</v>
      </c>
      <c r="M75" s="20">
        <v>8.7320382879999998E-3</v>
      </c>
      <c r="N75" s="20">
        <v>8.7320382879999998E-3</v>
      </c>
      <c r="O75" s="19">
        <v>0.38639269424399997</v>
      </c>
      <c r="P75" s="19">
        <v>0.38639269424399997</v>
      </c>
      <c r="Q75" s="20">
        <v>0</v>
      </c>
      <c r="R75" s="20">
        <v>2.4013105292E-2</v>
      </c>
      <c r="S75" s="20">
        <v>2.4013105292E-2</v>
      </c>
      <c r="T75" s="19">
        <v>0.40822278996400002</v>
      </c>
      <c r="U75" s="19">
        <v>0.40822278996400002</v>
      </c>
      <c r="V75" s="20">
        <v>0</v>
      </c>
      <c r="W75" s="20">
        <v>4.3660191439999996E-2</v>
      </c>
      <c r="X75" s="20">
        <v>4.3660191439999996E-2</v>
      </c>
    </row>
    <row r="76" spans="5:24" x14ac:dyDescent="0.3">
      <c r="E76" s="21">
        <v>203027.08</v>
      </c>
      <c r="F76" s="19" t="s">
        <v>23</v>
      </c>
      <c r="G76" s="19" t="s">
        <v>103</v>
      </c>
      <c r="H76" s="19" t="s">
        <v>31</v>
      </c>
      <c r="I76" s="19" t="s">
        <v>99</v>
      </c>
      <c r="J76" s="19">
        <v>3.9300082094999994E-2</v>
      </c>
      <c r="K76" s="19">
        <v>3.9300082094999994E-2</v>
      </c>
      <c r="L76" s="20">
        <v>0</v>
      </c>
      <c r="M76" s="20">
        <v>9.7855626100000004E-4</v>
      </c>
      <c r="N76" s="20">
        <v>9.7855626100000004E-4</v>
      </c>
      <c r="O76" s="19">
        <v>4.1509725264999998E-2</v>
      </c>
      <c r="P76" s="19">
        <v>4.1509725264999998E-2</v>
      </c>
      <c r="Q76" s="20">
        <v>0</v>
      </c>
      <c r="R76" s="20">
        <v>2.6910297177500002E-3</v>
      </c>
      <c r="S76" s="20">
        <v>2.6910297177500002E-3</v>
      </c>
      <c r="T76" s="19">
        <v>4.3719368435000003E-2</v>
      </c>
      <c r="U76" s="19">
        <v>4.3719368435000003E-2</v>
      </c>
      <c r="V76" s="20">
        <v>0</v>
      </c>
      <c r="W76" s="20">
        <v>4.8927813049999998E-3</v>
      </c>
      <c r="X76" s="20">
        <v>4.8927813049999998E-3</v>
      </c>
    </row>
    <row r="77" spans="5:24" x14ac:dyDescent="0.3">
      <c r="E77" s="21">
        <v>203027.09</v>
      </c>
      <c r="F77" s="19" t="s">
        <v>23</v>
      </c>
      <c r="G77" s="19" t="s">
        <v>103</v>
      </c>
      <c r="H77" s="19" t="s">
        <v>32</v>
      </c>
      <c r="I77" s="19" t="s">
        <v>99</v>
      </c>
      <c r="J77" s="19">
        <v>9.683235703999999E-3</v>
      </c>
      <c r="K77" s="19">
        <v>0</v>
      </c>
      <c r="L77" s="20">
        <v>0</v>
      </c>
      <c r="M77" s="20">
        <v>0</v>
      </c>
      <c r="N77" s="20">
        <v>0</v>
      </c>
      <c r="O77" s="19">
        <v>1.0209498514E-2</v>
      </c>
      <c r="P77" s="19">
        <v>0</v>
      </c>
      <c r="Q77" s="20">
        <v>0</v>
      </c>
      <c r="R77" s="20">
        <v>0</v>
      </c>
      <c r="S77" s="20">
        <v>0</v>
      </c>
      <c r="T77" s="19">
        <v>1.0735761323999999E-2</v>
      </c>
      <c r="U77" s="19">
        <v>0</v>
      </c>
      <c r="V77" s="20">
        <v>0</v>
      </c>
      <c r="W77" s="20">
        <v>0</v>
      </c>
      <c r="X77" s="20">
        <v>0</v>
      </c>
    </row>
    <row r="78" spans="5:24" x14ac:dyDescent="0.3">
      <c r="E78" s="21">
        <v>203028.01</v>
      </c>
      <c r="F78" s="19" t="s">
        <v>23</v>
      </c>
      <c r="G78" s="19" t="s">
        <v>104</v>
      </c>
      <c r="H78" s="19" t="s">
        <v>24</v>
      </c>
      <c r="I78" s="19" t="s">
        <v>99</v>
      </c>
      <c r="J78" s="19">
        <v>4.8287440517759999</v>
      </c>
      <c r="K78" s="19">
        <v>0</v>
      </c>
      <c r="L78" s="20">
        <v>0</v>
      </c>
      <c r="M78" s="20">
        <v>0</v>
      </c>
      <c r="N78" s="20">
        <v>0</v>
      </c>
      <c r="O78" s="19">
        <v>4.8287440517759999</v>
      </c>
      <c r="P78" s="19">
        <v>0</v>
      </c>
      <c r="Q78" s="20">
        <v>0</v>
      </c>
      <c r="R78" s="20">
        <v>0</v>
      </c>
      <c r="S78" s="20">
        <v>0</v>
      </c>
      <c r="T78" s="19">
        <v>4.8287440517759999</v>
      </c>
      <c r="U78" s="19">
        <v>0</v>
      </c>
      <c r="V78" s="20">
        <v>0</v>
      </c>
      <c r="W78" s="20">
        <v>0</v>
      </c>
      <c r="X78" s="20">
        <v>0</v>
      </c>
    </row>
    <row r="79" spans="5:24" x14ac:dyDescent="0.3">
      <c r="E79" s="21">
        <v>203028.02</v>
      </c>
      <c r="F79" s="19" t="s">
        <v>23</v>
      </c>
      <c r="G79" s="19" t="s">
        <v>104</v>
      </c>
      <c r="H79" s="19" t="s">
        <v>25</v>
      </c>
      <c r="I79" s="19" t="s">
        <v>99</v>
      </c>
      <c r="J79" s="19">
        <v>2.4182155591600001</v>
      </c>
      <c r="K79" s="19">
        <v>2.4182155591600001</v>
      </c>
      <c r="L79" s="20">
        <v>0</v>
      </c>
      <c r="M79" s="20">
        <v>2.7136340911999998E-2</v>
      </c>
      <c r="N79" s="20">
        <v>2.7136340911999998E-2</v>
      </c>
      <c r="O79" s="19">
        <v>2.4182155591600001</v>
      </c>
      <c r="P79" s="19">
        <v>2.4182155591600001</v>
      </c>
      <c r="Q79" s="20">
        <v>0</v>
      </c>
      <c r="R79" s="20">
        <v>7.4624937507999992E-2</v>
      </c>
      <c r="S79" s="20">
        <v>7.4624937507999992E-2</v>
      </c>
      <c r="T79" s="19">
        <v>2.4182155591600001</v>
      </c>
      <c r="U79" s="19">
        <v>2.4182155591600001</v>
      </c>
      <c r="V79" s="20">
        <v>0</v>
      </c>
      <c r="W79" s="20">
        <v>0.13568170455999998</v>
      </c>
      <c r="X79" s="20">
        <v>0.13568170455999998</v>
      </c>
    </row>
    <row r="80" spans="5:24" x14ac:dyDescent="0.3">
      <c r="E80" s="21">
        <v>203028.03</v>
      </c>
      <c r="F80" s="19" t="s">
        <v>23</v>
      </c>
      <c r="G80" s="19" t="s">
        <v>104</v>
      </c>
      <c r="H80" s="19" t="s">
        <v>26</v>
      </c>
      <c r="I80" s="19" t="s">
        <v>99</v>
      </c>
      <c r="J80" s="19">
        <v>3.0471033828059997</v>
      </c>
      <c r="K80" s="19">
        <v>3.0471033828059997</v>
      </c>
      <c r="L80" s="20">
        <v>0</v>
      </c>
      <c r="M80" s="20">
        <v>3.4284728327399996E-2</v>
      </c>
      <c r="N80" s="20">
        <v>3.4284728327399996E-2</v>
      </c>
      <c r="O80" s="19">
        <v>3.0471033828059997</v>
      </c>
      <c r="P80" s="19">
        <v>3.0471033828059997</v>
      </c>
      <c r="Q80" s="20">
        <v>0</v>
      </c>
      <c r="R80" s="20">
        <v>9.4283002900349994E-2</v>
      </c>
      <c r="S80" s="20">
        <v>9.4283002900349994E-2</v>
      </c>
      <c r="T80" s="19">
        <v>3.0471033828059997</v>
      </c>
      <c r="U80" s="19">
        <v>3.0471033828059997</v>
      </c>
      <c r="V80" s="20">
        <v>0</v>
      </c>
      <c r="W80" s="20">
        <v>0.171423641637</v>
      </c>
      <c r="X80" s="20">
        <v>0.171423641637</v>
      </c>
    </row>
    <row r="81" spans="5:24" x14ac:dyDescent="0.3">
      <c r="E81" s="21">
        <v>203028.04</v>
      </c>
      <c r="F81" s="19" t="s">
        <v>23</v>
      </c>
      <c r="G81" s="19" t="s">
        <v>104</v>
      </c>
      <c r="H81" s="19" t="s">
        <v>27</v>
      </c>
      <c r="I81" s="19" t="s">
        <v>99</v>
      </c>
      <c r="J81" s="19">
        <v>1.953227053302</v>
      </c>
      <c r="K81" s="19">
        <v>1.953227053302</v>
      </c>
      <c r="L81" s="20">
        <v>0</v>
      </c>
      <c r="M81" s="20">
        <v>2.1958943599600003E-2</v>
      </c>
      <c r="N81" s="20">
        <v>2.1958943599600003E-2</v>
      </c>
      <c r="O81" s="19">
        <v>1.953227053302</v>
      </c>
      <c r="P81" s="19">
        <v>1.953227053302</v>
      </c>
      <c r="Q81" s="20">
        <v>0</v>
      </c>
      <c r="R81" s="20">
        <v>6.0387094898899998E-2</v>
      </c>
      <c r="S81" s="20">
        <v>6.0387094898899998E-2</v>
      </c>
      <c r="T81" s="19">
        <v>1.953227053302</v>
      </c>
      <c r="U81" s="19">
        <v>1.953227053302</v>
      </c>
      <c r="V81" s="20">
        <v>0</v>
      </c>
      <c r="W81" s="20">
        <v>0.109794717998</v>
      </c>
      <c r="X81" s="20">
        <v>0.109794717998</v>
      </c>
    </row>
    <row r="82" spans="5:24" x14ac:dyDescent="0.3">
      <c r="E82" s="21">
        <v>203028.05</v>
      </c>
      <c r="F82" s="19" t="s">
        <v>23</v>
      </c>
      <c r="G82" s="19" t="s">
        <v>104</v>
      </c>
      <c r="H82" s="19" t="s">
        <v>28</v>
      </c>
      <c r="I82" s="19" t="s">
        <v>99</v>
      </c>
      <c r="J82" s="19">
        <v>1.97609420352</v>
      </c>
      <c r="K82" s="19">
        <v>1.97609420352</v>
      </c>
      <c r="L82" s="20">
        <v>0</v>
      </c>
      <c r="M82" s="20">
        <v>2.2231059789600004E-2</v>
      </c>
      <c r="N82" s="20">
        <v>2.2231059789600004E-2</v>
      </c>
      <c r="O82" s="19">
        <v>1.97609420352</v>
      </c>
      <c r="P82" s="19">
        <v>1.97609420352</v>
      </c>
      <c r="Q82" s="20">
        <v>0</v>
      </c>
      <c r="R82" s="20">
        <v>6.1135414421400011E-2</v>
      </c>
      <c r="S82" s="20">
        <v>6.1135414421400011E-2</v>
      </c>
      <c r="T82" s="19">
        <v>1.97609420352</v>
      </c>
      <c r="U82" s="19">
        <v>1.97609420352</v>
      </c>
      <c r="V82" s="20">
        <v>0</v>
      </c>
      <c r="W82" s="20">
        <v>0.11115529894800003</v>
      </c>
      <c r="X82" s="20">
        <v>0.11115529894800003</v>
      </c>
    </row>
    <row r="83" spans="5:24" x14ac:dyDescent="0.3">
      <c r="E83" s="21">
        <v>203028.06</v>
      </c>
      <c r="F83" s="19" t="s">
        <v>23</v>
      </c>
      <c r="G83" s="19" t="s">
        <v>104</v>
      </c>
      <c r="H83" s="19" t="s">
        <v>29</v>
      </c>
      <c r="I83" s="19" t="s">
        <v>99</v>
      </c>
      <c r="J83" s="19">
        <v>0.41731587956499999</v>
      </c>
      <c r="K83" s="19">
        <v>0</v>
      </c>
      <c r="L83" s="20">
        <v>0</v>
      </c>
      <c r="M83" s="20">
        <v>0</v>
      </c>
      <c r="N83" s="20">
        <v>0</v>
      </c>
      <c r="O83" s="19">
        <v>0.41731587956499999</v>
      </c>
      <c r="P83" s="19">
        <v>0</v>
      </c>
      <c r="Q83" s="20">
        <v>0</v>
      </c>
      <c r="R83" s="20">
        <v>0</v>
      </c>
      <c r="S83" s="20">
        <v>0</v>
      </c>
      <c r="T83" s="19">
        <v>0.41731587956499999</v>
      </c>
      <c r="U83" s="19">
        <v>0</v>
      </c>
      <c r="V83" s="20">
        <v>0</v>
      </c>
      <c r="W83" s="20">
        <v>0</v>
      </c>
      <c r="X83" s="20">
        <v>0</v>
      </c>
    </row>
    <row r="84" spans="5:24" x14ac:dyDescent="0.3">
      <c r="E84" s="21">
        <v>203028.07</v>
      </c>
      <c r="F84" s="19" t="s">
        <v>23</v>
      </c>
      <c r="G84" s="19" t="s">
        <v>104</v>
      </c>
      <c r="H84" s="19" t="s">
        <v>30</v>
      </c>
      <c r="I84" s="19" t="s">
        <v>99</v>
      </c>
      <c r="J84" s="19">
        <v>6.6057869648719993</v>
      </c>
      <c r="K84" s="19">
        <v>6.6057869648719993</v>
      </c>
      <c r="L84" s="20">
        <v>0</v>
      </c>
      <c r="M84" s="20">
        <v>7.4222325448000004E-2</v>
      </c>
      <c r="N84" s="20">
        <v>7.4222325448000004E-2</v>
      </c>
      <c r="O84" s="19">
        <v>6.6057869648719993</v>
      </c>
      <c r="P84" s="19">
        <v>6.6057869648719993</v>
      </c>
      <c r="Q84" s="20">
        <v>0</v>
      </c>
      <c r="R84" s="20">
        <v>0.20411139498199998</v>
      </c>
      <c r="S84" s="20">
        <v>0.20411139498199998</v>
      </c>
      <c r="T84" s="19">
        <v>6.6057869648719993</v>
      </c>
      <c r="U84" s="19">
        <v>6.6057869648719993</v>
      </c>
      <c r="V84" s="20">
        <v>0</v>
      </c>
      <c r="W84" s="20">
        <v>0.37111162724000002</v>
      </c>
      <c r="X84" s="20">
        <v>0.37111162724000002</v>
      </c>
    </row>
    <row r="85" spans="5:24" x14ac:dyDescent="0.3">
      <c r="E85" s="21">
        <v>203028.08</v>
      </c>
      <c r="F85" s="19" t="s">
        <v>23</v>
      </c>
      <c r="G85" s="19" t="s">
        <v>104</v>
      </c>
      <c r="H85" s="19" t="s">
        <v>31</v>
      </c>
      <c r="I85" s="19" t="s">
        <v>99</v>
      </c>
      <c r="J85" s="19">
        <v>0.70866413094999992</v>
      </c>
      <c r="K85" s="19">
        <v>0</v>
      </c>
      <c r="L85" s="20">
        <v>0</v>
      </c>
      <c r="M85" s="20">
        <v>0</v>
      </c>
      <c r="N85" s="20">
        <v>0</v>
      </c>
      <c r="O85" s="19">
        <v>0.70866413094999992</v>
      </c>
      <c r="P85" s="19">
        <v>0</v>
      </c>
      <c r="Q85" s="20">
        <v>0</v>
      </c>
      <c r="R85" s="20">
        <v>0</v>
      </c>
      <c r="S85" s="20">
        <v>0</v>
      </c>
      <c r="T85" s="19">
        <v>0.70866413094999992</v>
      </c>
      <c r="U85" s="19">
        <v>0</v>
      </c>
      <c r="V85" s="20">
        <v>0</v>
      </c>
      <c r="W85" s="20">
        <v>0</v>
      </c>
      <c r="X85" s="20">
        <v>0</v>
      </c>
    </row>
    <row r="86" spans="5:24" x14ac:dyDescent="0.3">
      <c r="E86" s="21">
        <v>203028.09</v>
      </c>
      <c r="F86" s="19" t="s">
        <v>23</v>
      </c>
      <c r="G86" s="19" t="s">
        <v>104</v>
      </c>
      <c r="H86" s="19" t="s">
        <v>32</v>
      </c>
      <c r="I86" s="19" t="s">
        <v>99</v>
      </c>
      <c r="J86" s="19">
        <v>0.17440349523399998</v>
      </c>
      <c r="K86" s="19">
        <v>0</v>
      </c>
      <c r="L86" s="20">
        <v>0</v>
      </c>
      <c r="M86" s="20">
        <v>0</v>
      </c>
      <c r="N86" s="20">
        <v>0</v>
      </c>
      <c r="O86" s="19">
        <v>0.17440349523399998</v>
      </c>
      <c r="P86" s="19">
        <v>0</v>
      </c>
      <c r="Q86" s="20">
        <v>0</v>
      </c>
      <c r="R86" s="20">
        <v>0</v>
      </c>
      <c r="S86" s="20">
        <v>0</v>
      </c>
      <c r="T86" s="19">
        <v>0.17440349523399998</v>
      </c>
      <c r="U86" s="19">
        <v>0</v>
      </c>
      <c r="V86" s="20">
        <v>0</v>
      </c>
      <c r="W86" s="20">
        <v>0</v>
      </c>
      <c r="X86" s="20">
        <v>0</v>
      </c>
    </row>
    <row r="87" spans="5:24" x14ac:dyDescent="0.3">
      <c r="E87" s="21">
        <v>202022.01</v>
      </c>
      <c r="F87" s="19" t="s">
        <v>23</v>
      </c>
      <c r="G87" s="19" t="s">
        <v>22</v>
      </c>
      <c r="H87" s="19" t="s">
        <v>24</v>
      </c>
      <c r="I87" s="19" t="s">
        <v>94</v>
      </c>
      <c r="J87" s="19">
        <v>3.3988449717000004</v>
      </c>
      <c r="K87" s="19">
        <v>3.3988449717000004</v>
      </c>
      <c r="L87" s="20">
        <v>0.19239999999999999</v>
      </c>
      <c r="M87" s="20">
        <v>0.19134238359200004</v>
      </c>
      <c r="N87" s="20">
        <v>0.20644836124400004</v>
      </c>
      <c r="O87" s="19">
        <v>3.4114332864100003</v>
      </c>
      <c r="P87" s="19">
        <v>3.4114332864100003</v>
      </c>
      <c r="Q87" s="20">
        <v>0.3367</v>
      </c>
      <c r="R87" s="20">
        <v>0.33484917128600006</v>
      </c>
      <c r="S87" s="20">
        <v>0.36128463217700002</v>
      </c>
      <c r="T87" s="19">
        <v>3.4366099158300005</v>
      </c>
      <c r="U87" s="19">
        <v>3.4366099158300005</v>
      </c>
      <c r="V87" s="20">
        <v>0.48099999999999998</v>
      </c>
      <c r="W87" s="20">
        <v>0.47835595898000005</v>
      </c>
      <c r="X87" s="20">
        <v>0.51612090311000003</v>
      </c>
    </row>
    <row r="88" spans="5:24" x14ac:dyDescent="0.3">
      <c r="E88" s="21">
        <v>202022.02</v>
      </c>
      <c r="F88" s="19" t="s">
        <v>23</v>
      </c>
      <c r="G88" s="19" t="s">
        <v>22</v>
      </c>
      <c r="H88" s="19" t="s">
        <v>25</v>
      </c>
      <c r="I88" s="19" t="s">
        <v>94</v>
      </c>
      <c r="J88" s="19">
        <v>2.02769079744</v>
      </c>
      <c r="K88" s="19">
        <v>2.02769079744</v>
      </c>
      <c r="L88" s="20">
        <v>0.12552371603200002</v>
      </c>
      <c r="M88" s="20">
        <v>0.13035155126400003</v>
      </c>
      <c r="N88" s="20">
        <v>0.14000722172800004</v>
      </c>
      <c r="O88" s="19">
        <v>2.0397603855200002</v>
      </c>
      <c r="P88" s="19">
        <v>2.0397603855200002</v>
      </c>
      <c r="Q88" s="20">
        <v>0.20156212093600001</v>
      </c>
      <c r="R88" s="20">
        <v>0.21001083259200004</v>
      </c>
      <c r="S88" s="20">
        <v>0.22690825590400004</v>
      </c>
      <c r="T88" s="19">
        <v>2.0518299736000003</v>
      </c>
      <c r="U88" s="19">
        <v>2.0518299736000003</v>
      </c>
      <c r="V88" s="20">
        <v>0.27760052584</v>
      </c>
      <c r="W88" s="20">
        <v>0.28967011392000003</v>
      </c>
      <c r="X88" s="20">
        <v>0.31380929008000003</v>
      </c>
    </row>
    <row r="89" spans="5:24" x14ac:dyDescent="0.3">
      <c r="E89" s="21">
        <v>202022.03</v>
      </c>
      <c r="F89" s="19" t="s">
        <v>23</v>
      </c>
      <c r="G89" s="19" t="s">
        <v>22</v>
      </c>
      <c r="H89" s="19" t="s">
        <v>26</v>
      </c>
      <c r="I89" s="19" t="s">
        <v>94</v>
      </c>
      <c r="J89" s="19">
        <v>0.312592711365</v>
      </c>
      <c r="K89" s="19">
        <v>0.312592711365</v>
      </c>
      <c r="L89" s="20">
        <v>1.1400000000000002E-2</v>
      </c>
      <c r="M89" s="20">
        <v>1.5156010248000002E-2</v>
      </c>
      <c r="N89" s="20">
        <v>1.5156010248000002E-2</v>
      </c>
      <c r="O89" s="19">
        <v>0.312592711365</v>
      </c>
      <c r="P89" s="19">
        <v>0.312592711365</v>
      </c>
      <c r="Q89" s="20">
        <v>1.9950000000000002E-2</v>
      </c>
      <c r="R89" s="20">
        <v>2.6523017934000002E-2</v>
      </c>
      <c r="S89" s="20">
        <v>2.6523017934000002E-2</v>
      </c>
      <c r="T89" s="19">
        <v>0.312592711365</v>
      </c>
      <c r="U89" s="19">
        <v>0.312592711365</v>
      </c>
      <c r="V89" s="20">
        <v>2.8500000000000001E-2</v>
      </c>
      <c r="W89" s="20">
        <v>3.7890025620000004E-2</v>
      </c>
      <c r="X89" s="20">
        <v>3.7890025620000004E-2</v>
      </c>
    </row>
    <row r="90" spans="5:24" x14ac:dyDescent="0.3">
      <c r="E90" s="21">
        <v>202022.04</v>
      </c>
      <c r="F90" s="19" t="s">
        <v>23</v>
      </c>
      <c r="G90" s="19" t="s">
        <v>22</v>
      </c>
      <c r="H90" s="19" t="s">
        <v>27</v>
      </c>
      <c r="I90" s="19" t="s">
        <v>94</v>
      </c>
      <c r="J90" s="19">
        <v>2.346122244</v>
      </c>
      <c r="K90" s="19">
        <v>2.346122244</v>
      </c>
      <c r="L90" s="20">
        <v>0.13600000000000001</v>
      </c>
      <c r="M90" s="20">
        <v>0.14076733463999999</v>
      </c>
      <c r="N90" s="20">
        <v>0.14858774212</v>
      </c>
      <c r="O90" s="19">
        <v>2.3656732627000001</v>
      </c>
      <c r="P90" s="19">
        <v>2.3656732627000001</v>
      </c>
      <c r="Q90" s="20">
        <v>0.23799999999999999</v>
      </c>
      <c r="R90" s="20">
        <v>0.24634283561999998</v>
      </c>
      <c r="S90" s="20">
        <v>0.26002854871000003</v>
      </c>
      <c r="T90" s="19">
        <v>2.3656732627000001</v>
      </c>
      <c r="U90" s="19">
        <v>2.3656732627000001</v>
      </c>
      <c r="V90" s="20">
        <v>0.33999999999999997</v>
      </c>
      <c r="W90" s="20">
        <v>0.35191833659999994</v>
      </c>
      <c r="X90" s="20">
        <v>0.37146935530000003</v>
      </c>
    </row>
    <row r="91" spans="5:24" x14ac:dyDescent="0.3">
      <c r="E91" s="21">
        <v>202022.05</v>
      </c>
      <c r="F91" s="19" t="s">
        <v>23</v>
      </c>
      <c r="G91" s="19" t="s">
        <v>22</v>
      </c>
      <c r="H91" s="19" t="s">
        <v>28</v>
      </c>
      <c r="I91" s="19" t="s">
        <v>94</v>
      </c>
      <c r="J91" s="19">
        <v>2.9894309643599999</v>
      </c>
      <c r="K91" s="19">
        <v>2.9894309643599999</v>
      </c>
      <c r="L91" s="20">
        <v>0.26400000000000001</v>
      </c>
      <c r="M91" s="20">
        <v>0.27728055321600004</v>
      </c>
      <c r="N91" s="20">
        <v>0.28594557050400005</v>
      </c>
      <c r="O91" s="19">
        <v>3.0110935075799996</v>
      </c>
      <c r="P91" s="19">
        <v>3.0110935075799996</v>
      </c>
      <c r="Q91" s="20">
        <v>0.46199999999999997</v>
      </c>
      <c r="R91" s="20">
        <v>0.48524096812799999</v>
      </c>
      <c r="S91" s="20">
        <v>0.500404748382</v>
      </c>
      <c r="T91" s="19">
        <v>3.0327560508000002</v>
      </c>
      <c r="U91" s="19">
        <v>3.0327560508000002</v>
      </c>
      <c r="V91" s="20">
        <v>0.65999999999999992</v>
      </c>
      <c r="W91" s="20">
        <v>0.69320138304000001</v>
      </c>
      <c r="X91" s="20">
        <v>0.71486392626000006</v>
      </c>
    </row>
    <row r="92" spans="5:24" x14ac:dyDescent="0.3">
      <c r="E92" s="21">
        <v>202022.06</v>
      </c>
      <c r="F92" s="19" t="s">
        <v>23</v>
      </c>
      <c r="G92" s="19" t="s">
        <v>22</v>
      </c>
      <c r="H92" s="19" t="s">
        <v>29</v>
      </c>
      <c r="I92" s="19" t="s">
        <v>94</v>
      </c>
      <c r="J92" s="19">
        <v>0.34379611511999997</v>
      </c>
      <c r="K92" s="19">
        <v>0.34379611511999997</v>
      </c>
      <c r="L92" s="20">
        <v>1.7189805756000001E-2</v>
      </c>
      <c r="M92" s="20">
        <v>1.7189805756000001E-2</v>
      </c>
      <c r="N92" s="20">
        <v>2.2919741008E-2</v>
      </c>
      <c r="O92" s="19">
        <v>0.34379611511999997</v>
      </c>
      <c r="P92" s="19">
        <v>0.34379611511999997</v>
      </c>
      <c r="Q92" s="20">
        <v>3.0082160072999999E-2</v>
      </c>
      <c r="R92" s="20">
        <v>3.0082160072999999E-2</v>
      </c>
      <c r="S92" s="20">
        <v>4.0109546763999998E-2</v>
      </c>
      <c r="T92" s="19">
        <v>0.34379611511999997</v>
      </c>
      <c r="U92" s="19">
        <v>0.34379611511999997</v>
      </c>
      <c r="V92" s="20">
        <v>4.2974514389999996E-2</v>
      </c>
      <c r="W92" s="20">
        <v>4.2974514389999996E-2</v>
      </c>
      <c r="X92" s="20">
        <v>5.7299352519999999E-2</v>
      </c>
    </row>
    <row r="93" spans="5:24" x14ac:dyDescent="0.3">
      <c r="E93" s="21">
        <v>202022.07</v>
      </c>
      <c r="F93" s="19" t="s">
        <v>23</v>
      </c>
      <c r="G93" s="19" t="s">
        <v>22</v>
      </c>
      <c r="H93" s="19" t="s">
        <v>30</v>
      </c>
      <c r="I93" s="19" t="s">
        <v>94</v>
      </c>
      <c r="J93" s="19">
        <v>1.4918743931309999</v>
      </c>
      <c r="K93" s="19">
        <v>1.4918743931309999</v>
      </c>
      <c r="L93" s="20">
        <v>9.6000000000000016E-2</v>
      </c>
      <c r="M93" s="20">
        <v>6.2948286629999989E-2</v>
      </c>
      <c r="N93" s="20">
        <v>6.7984149560399998E-2</v>
      </c>
      <c r="O93" s="19">
        <v>1.4981692217939999</v>
      </c>
      <c r="P93" s="19">
        <v>1.4981692217939999</v>
      </c>
      <c r="Q93" s="20">
        <v>0.16800000000000001</v>
      </c>
      <c r="R93" s="20">
        <v>0.11015950160249999</v>
      </c>
      <c r="S93" s="20">
        <v>0.1189722617307</v>
      </c>
      <c r="T93" s="19">
        <v>1.5044640504569999</v>
      </c>
      <c r="U93" s="19">
        <v>1.5044640504569999</v>
      </c>
      <c r="V93" s="20">
        <v>0.24</v>
      </c>
      <c r="W93" s="20">
        <v>0.15737071657499999</v>
      </c>
      <c r="X93" s="20">
        <v>0.16996037390099999</v>
      </c>
    </row>
    <row r="94" spans="5:24" x14ac:dyDescent="0.3">
      <c r="E94" s="21">
        <v>202022.08</v>
      </c>
      <c r="F94" s="19" t="s">
        <v>23</v>
      </c>
      <c r="G94" s="19" t="s">
        <v>22</v>
      </c>
      <c r="H94" s="19" t="s">
        <v>31</v>
      </c>
      <c r="I94" s="19" t="s">
        <v>94</v>
      </c>
      <c r="J94" s="19">
        <v>8.586785844E-2</v>
      </c>
      <c r="K94" s="19">
        <v>8.586785844E-2</v>
      </c>
      <c r="L94" s="20">
        <v>6.0000000000000001E-3</v>
      </c>
      <c r="M94" s="20">
        <v>5.7245238960000003E-3</v>
      </c>
      <c r="N94" s="20">
        <v>5.7245238960000003E-3</v>
      </c>
      <c r="O94" s="19">
        <v>8.586785844E-2</v>
      </c>
      <c r="P94" s="19">
        <v>8.586785844E-2</v>
      </c>
      <c r="Q94" s="20">
        <v>1.0499999999999999E-2</v>
      </c>
      <c r="R94" s="20">
        <v>1.0017916817999999E-2</v>
      </c>
      <c r="S94" s="20">
        <v>1.0017916817999999E-2</v>
      </c>
      <c r="T94" s="19">
        <v>8.586785844E-2</v>
      </c>
      <c r="U94" s="19">
        <v>8.586785844E-2</v>
      </c>
      <c r="V94" s="20">
        <v>1.4999999999999999E-2</v>
      </c>
      <c r="W94" s="20">
        <v>1.431130974E-2</v>
      </c>
      <c r="X94" s="20">
        <v>1.431130974E-2</v>
      </c>
    </row>
    <row r="95" spans="5:24" x14ac:dyDescent="0.3">
      <c r="E95" s="21">
        <v>202022.09</v>
      </c>
      <c r="F95" s="19" t="s">
        <v>23</v>
      </c>
      <c r="G95" s="19" t="s">
        <v>22</v>
      </c>
      <c r="H95" s="19" t="s">
        <v>32</v>
      </c>
      <c r="I95" s="19" t="s">
        <v>94</v>
      </c>
      <c r="J95" s="19">
        <v>2.6000751439000003</v>
      </c>
      <c r="K95" s="19">
        <v>2.6000751439000003</v>
      </c>
      <c r="L95" s="20">
        <v>0.15000000000000002</v>
      </c>
      <c r="M95" s="20">
        <v>0.15551851327999999</v>
      </c>
      <c r="N95" s="20">
        <v>0.16523842036</v>
      </c>
      <c r="O95" s="19">
        <v>2.6243749115999999</v>
      </c>
      <c r="P95" s="19">
        <v>2.6243749115999999</v>
      </c>
      <c r="Q95" s="20">
        <v>0.26250000000000001</v>
      </c>
      <c r="R95" s="20">
        <v>0.27215739823999996</v>
      </c>
      <c r="S95" s="20">
        <v>0.28916723563000002</v>
      </c>
      <c r="T95" s="19">
        <v>2.6243749115999999</v>
      </c>
      <c r="U95" s="19">
        <v>2.6243749115999999</v>
      </c>
      <c r="V95" s="20">
        <v>0.375</v>
      </c>
      <c r="W95" s="20">
        <v>0.38879628319999993</v>
      </c>
      <c r="X95" s="20">
        <v>0.41309605090000001</v>
      </c>
    </row>
    <row r="96" spans="5:24" x14ac:dyDescent="0.3">
      <c r="E96" s="21">
        <v>202023.01</v>
      </c>
      <c r="F96" s="19" t="s">
        <v>23</v>
      </c>
      <c r="G96" s="19" t="s">
        <v>106</v>
      </c>
      <c r="H96" s="19" t="s">
        <v>24</v>
      </c>
      <c r="I96" s="19" t="s">
        <v>94</v>
      </c>
      <c r="J96" s="19">
        <v>1.0087929852399999</v>
      </c>
      <c r="K96" s="19">
        <v>1.0087929852399999</v>
      </c>
      <c r="L96" s="20">
        <v>0</v>
      </c>
      <c r="M96" s="20">
        <v>1.8067934064000004E-2</v>
      </c>
      <c r="N96" s="20">
        <v>0</v>
      </c>
      <c r="O96" s="19">
        <v>1.0087929852399999</v>
      </c>
      <c r="P96" s="19">
        <v>1.0087929852399999</v>
      </c>
      <c r="Q96" s="20">
        <v>0</v>
      </c>
      <c r="R96" s="20">
        <v>4.9686818676E-2</v>
      </c>
      <c r="S96" s="20">
        <v>0</v>
      </c>
      <c r="T96" s="19">
        <v>1.0238495969599999</v>
      </c>
      <c r="U96" s="19">
        <v>1.0238495969599999</v>
      </c>
      <c r="V96" s="20">
        <v>0</v>
      </c>
      <c r="W96" s="20">
        <v>9.033967032000001E-2</v>
      </c>
      <c r="X96" s="20">
        <v>0</v>
      </c>
    </row>
    <row r="97" spans="5:24" x14ac:dyDescent="0.3">
      <c r="E97" s="21">
        <v>202023.02</v>
      </c>
      <c r="F97" s="19" t="s">
        <v>23</v>
      </c>
      <c r="G97" s="19" t="s">
        <v>106</v>
      </c>
      <c r="H97" s="19" t="s">
        <v>25</v>
      </c>
      <c r="I97" s="19" t="s">
        <v>94</v>
      </c>
      <c r="J97" s="19">
        <v>0.60631930674000001</v>
      </c>
      <c r="K97" s="19">
        <v>0.60631930674000001</v>
      </c>
      <c r="L97" s="20">
        <v>0</v>
      </c>
      <c r="M97" s="20">
        <v>1.1548939176E-2</v>
      </c>
      <c r="N97" s="20">
        <v>0</v>
      </c>
      <c r="O97" s="19">
        <v>0.60631930674000001</v>
      </c>
      <c r="P97" s="19">
        <v>0.60631930674000001</v>
      </c>
      <c r="Q97" s="20">
        <v>0</v>
      </c>
      <c r="R97" s="20">
        <v>3.1759582734000001E-2</v>
      </c>
      <c r="S97" s="20">
        <v>0</v>
      </c>
      <c r="T97" s="19">
        <v>0.60631930674000001</v>
      </c>
      <c r="U97" s="19">
        <v>0.60631930674000001</v>
      </c>
      <c r="V97" s="20">
        <v>0</v>
      </c>
      <c r="W97" s="20">
        <v>5.7744695880000002E-2</v>
      </c>
      <c r="X97" s="20">
        <v>0</v>
      </c>
    </row>
    <row r="98" spans="5:24" x14ac:dyDescent="0.3">
      <c r="E98" s="21">
        <v>202023.03</v>
      </c>
      <c r="F98" s="19" t="s">
        <v>23</v>
      </c>
      <c r="G98" s="19" t="s">
        <v>106</v>
      </c>
      <c r="H98" s="19" t="s">
        <v>26</v>
      </c>
      <c r="I98" s="19" t="s">
        <v>94</v>
      </c>
      <c r="J98" s="19">
        <v>9.06388848E-2</v>
      </c>
      <c r="K98" s="19">
        <v>9.06388848E-2</v>
      </c>
      <c r="L98" s="20">
        <v>0</v>
      </c>
      <c r="M98" s="20">
        <v>2.2659721200000002E-3</v>
      </c>
      <c r="N98" s="20">
        <v>0</v>
      </c>
      <c r="O98" s="19">
        <v>9.06388848E-2</v>
      </c>
      <c r="P98" s="19">
        <v>9.06388848E-2</v>
      </c>
      <c r="Q98" s="20">
        <v>0</v>
      </c>
      <c r="R98" s="20">
        <v>6.2314233300000002E-3</v>
      </c>
      <c r="S98" s="20">
        <v>0</v>
      </c>
      <c r="T98" s="19">
        <v>9.06388848E-2</v>
      </c>
      <c r="U98" s="19">
        <v>9.06388848E-2</v>
      </c>
      <c r="V98" s="20">
        <v>0</v>
      </c>
      <c r="W98" s="20">
        <v>1.13298606E-2</v>
      </c>
      <c r="X98" s="20">
        <v>0</v>
      </c>
    </row>
    <row r="99" spans="5:24" x14ac:dyDescent="0.3">
      <c r="E99" s="21">
        <v>202023.04000000001</v>
      </c>
      <c r="F99" s="19" t="s">
        <v>23</v>
      </c>
      <c r="G99" s="19" t="s">
        <v>106</v>
      </c>
      <c r="H99" s="19" t="s">
        <v>27</v>
      </c>
      <c r="I99" s="19" t="s">
        <v>94</v>
      </c>
      <c r="J99" s="19">
        <v>0.70153655339999998</v>
      </c>
      <c r="K99" s="19">
        <v>0.70153655339999998</v>
      </c>
      <c r="L99" s="20">
        <v>0</v>
      </c>
      <c r="M99" s="20">
        <v>1.4030731068000001E-2</v>
      </c>
      <c r="N99" s="20">
        <v>0</v>
      </c>
      <c r="O99" s="19">
        <v>0.70153655339999998</v>
      </c>
      <c r="P99" s="19">
        <v>0.70153655339999998</v>
      </c>
      <c r="Q99" s="20">
        <v>0</v>
      </c>
      <c r="R99" s="20">
        <v>3.8584510436999994E-2</v>
      </c>
      <c r="S99" s="20">
        <v>0</v>
      </c>
      <c r="T99" s="19">
        <v>0.70153655339999998</v>
      </c>
      <c r="U99" s="19">
        <v>0.70153655339999998</v>
      </c>
      <c r="V99" s="20">
        <v>0</v>
      </c>
      <c r="W99" s="20">
        <v>7.0153655339999996E-2</v>
      </c>
      <c r="X99" s="20">
        <v>0</v>
      </c>
    </row>
    <row r="100" spans="5:24" x14ac:dyDescent="0.3">
      <c r="E100" s="21">
        <v>202023.05</v>
      </c>
      <c r="F100" s="19" t="s">
        <v>23</v>
      </c>
      <c r="G100" s="19" t="s">
        <v>106</v>
      </c>
      <c r="H100" s="19" t="s">
        <v>28</v>
      </c>
      <c r="I100" s="19" t="s">
        <v>94</v>
      </c>
      <c r="J100" s="19">
        <v>0.88094342413999993</v>
      </c>
      <c r="K100" s="19">
        <v>0.88094342413999993</v>
      </c>
      <c r="L100" s="20">
        <v>0</v>
      </c>
      <c r="M100" s="20">
        <v>1.5546060426000001E-2</v>
      </c>
      <c r="N100" s="20">
        <v>0</v>
      </c>
      <c r="O100" s="19">
        <v>0.88094342413999993</v>
      </c>
      <c r="P100" s="19">
        <v>0.88094342413999993</v>
      </c>
      <c r="Q100" s="20">
        <v>0</v>
      </c>
      <c r="R100" s="20">
        <v>4.2751666171499995E-2</v>
      </c>
      <c r="S100" s="20">
        <v>0</v>
      </c>
      <c r="T100" s="19">
        <v>0.90685352485000004</v>
      </c>
      <c r="U100" s="19">
        <v>0.90685352485000004</v>
      </c>
      <c r="V100" s="20">
        <v>0</v>
      </c>
      <c r="W100" s="20">
        <v>7.7730302129999998E-2</v>
      </c>
      <c r="X100" s="20">
        <v>0</v>
      </c>
    </row>
    <row r="101" spans="5:24" x14ac:dyDescent="0.3">
      <c r="E101" s="21">
        <v>202023.06</v>
      </c>
      <c r="F101" s="19" t="s">
        <v>23</v>
      </c>
      <c r="G101" s="19" t="s">
        <v>106</v>
      </c>
      <c r="H101" s="19" t="s">
        <v>29</v>
      </c>
      <c r="I101" s="19" t="s">
        <v>94</v>
      </c>
      <c r="J101" s="19">
        <v>0.10280177946000001</v>
      </c>
      <c r="K101" s="19">
        <v>0.10280177946000001</v>
      </c>
      <c r="L101" s="20">
        <v>0</v>
      </c>
      <c r="M101" s="20">
        <v>3.4267259820000002E-3</v>
      </c>
      <c r="N101" s="20">
        <v>0</v>
      </c>
      <c r="O101" s="19">
        <v>0.10280177946000001</v>
      </c>
      <c r="P101" s="19">
        <v>0.10280177946000001</v>
      </c>
      <c r="Q101" s="20">
        <v>0</v>
      </c>
      <c r="R101" s="20">
        <v>9.4234964505000001E-3</v>
      </c>
      <c r="S101" s="20">
        <v>0</v>
      </c>
      <c r="T101" s="19">
        <v>0.10280177946000001</v>
      </c>
      <c r="U101" s="19">
        <v>0.10280177946000001</v>
      </c>
      <c r="V101" s="20">
        <v>0</v>
      </c>
      <c r="W101" s="20">
        <v>1.713362991E-2</v>
      </c>
      <c r="X101" s="20">
        <v>0</v>
      </c>
    </row>
    <row r="102" spans="5:24" x14ac:dyDescent="0.3">
      <c r="E102" s="21">
        <v>202023.07</v>
      </c>
      <c r="F102" s="19" t="s">
        <v>23</v>
      </c>
      <c r="G102" s="19" t="s">
        <v>106</v>
      </c>
      <c r="H102" s="19" t="s">
        <v>30</v>
      </c>
      <c r="I102" s="19" t="s">
        <v>94</v>
      </c>
      <c r="J102" s="19">
        <v>0.444217418787</v>
      </c>
      <c r="K102" s="19">
        <v>0.444217418787</v>
      </c>
      <c r="L102" s="20">
        <v>0</v>
      </c>
      <c r="M102" s="20">
        <v>7.5291087929999995E-3</v>
      </c>
      <c r="N102" s="20">
        <v>0</v>
      </c>
      <c r="O102" s="19">
        <v>0.444217418787</v>
      </c>
      <c r="P102" s="19">
        <v>0.444217418787</v>
      </c>
      <c r="Q102" s="20">
        <v>0</v>
      </c>
      <c r="R102" s="20">
        <v>2.0705049180749998E-2</v>
      </c>
      <c r="S102" s="20">
        <v>0</v>
      </c>
      <c r="T102" s="19">
        <v>0.444217418787</v>
      </c>
      <c r="U102" s="19">
        <v>0.444217418787</v>
      </c>
      <c r="V102" s="20">
        <v>0</v>
      </c>
      <c r="W102" s="20">
        <v>3.7645543965E-2</v>
      </c>
      <c r="X102" s="20">
        <v>0</v>
      </c>
    </row>
    <row r="103" spans="5:24" x14ac:dyDescent="0.3">
      <c r="E103" s="21">
        <v>202023.08</v>
      </c>
      <c r="F103" s="19" t="s">
        <v>23</v>
      </c>
      <c r="G103" s="19" t="s">
        <v>106</v>
      </c>
      <c r="H103" s="19" t="s">
        <v>31</v>
      </c>
      <c r="I103" s="19" t="s">
        <v>94</v>
      </c>
      <c r="J103" s="19">
        <v>0</v>
      </c>
      <c r="K103" s="19">
        <v>0</v>
      </c>
      <c r="L103" s="20">
        <v>0</v>
      </c>
      <c r="M103" s="20">
        <v>0</v>
      </c>
      <c r="N103" s="20">
        <v>0</v>
      </c>
      <c r="O103" s="19">
        <v>0</v>
      </c>
      <c r="P103" s="19">
        <v>0</v>
      </c>
      <c r="Q103" s="20">
        <v>0</v>
      </c>
      <c r="R103" s="20">
        <v>0</v>
      </c>
      <c r="S103" s="20">
        <v>0</v>
      </c>
      <c r="T103" s="19">
        <v>0</v>
      </c>
      <c r="U103" s="19">
        <v>0</v>
      </c>
      <c r="V103" s="20">
        <v>0</v>
      </c>
      <c r="W103" s="20">
        <v>0</v>
      </c>
      <c r="X103" s="20">
        <v>0</v>
      </c>
    </row>
    <row r="104" spans="5:24" x14ac:dyDescent="0.3">
      <c r="E104" s="21">
        <v>202023.09</v>
      </c>
      <c r="F104" s="19" t="s">
        <v>23</v>
      </c>
      <c r="G104" s="19" t="s">
        <v>106</v>
      </c>
      <c r="H104" s="19" t="s">
        <v>32</v>
      </c>
      <c r="I104" s="19" t="s">
        <v>94</v>
      </c>
      <c r="J104" s="19">
        <v>0.75567512877999987</v>
      </c>
      <c r="K104" s="19">
        <v>0.75567512877999987</v>
      </c>
      <c r="L104" s="20">
        <v>0</v>
      </c>
      <c r="M104" s="20">
        <v>1.7438656818000001E-2</v>
      </c>
      <c r="N104" s="20">
        <v>0</v>
      </c>
      <c r="O104" s="19">
        <v>0.78473955680999996</v>
      </c>
      <c r="P104" s="19">
        <v>0.78473955680999996</v>
      </c>
      <c r="Q104" s="20">
        <v>0</v>
      </c>
      <c r="R104" s="20">
        <v>4.7956306249499994E-2</v>
      </c>
      <c r="S104" s="20">
        <v>0</v>
      </c>
      <c r="T104" s="19">
        <v>0.78473955680999996</v>
      </c>
      <c r="U104" s="19">
        <v>0.78473955680999996</v>
      </c>
      <c r="V104" s="20">
        <v>0</v>
      </c>
      <c r="W104" s="20">
        <v>8.7193284089999989E-2</v>
      </c>
      <c r="X104" s="20">
        <v>0</v>
      </c>
    </row>
    <row r="105" spans="5:24" x14ac:dyDescent="0.3">
      <c r="E105" s="21">
        <v>202024.01</v>
      </c>
      <c r="F105" s="19" t="s">
        <v>23</v>
      </c>
      <c r="G105" s="19" t="s">
        <v>33</v>
      </c>
      <c r="H105" s="19" t="s">
        <v>24</v>
      </c>
      <c r="I105" s="19" t="s">
        <v>94</v>
      </c>
      <c r="J105" s="19">
        <v>3.5475643958999998</v>
      </c>
      <c r="K105" s="19">
        <v>3.5475643958999998</v>
      </c>
      <c r="L105" s="20">
        <v>0.68</v>
      </c>
      <c r="M105" s="20">
        <v>0.67572655159999995</v>
      </c>
      <c r="N105" s="20">
        <v>1.0135898273999999</v>
      </c>
      <c r="O105" s="19">
        <v>3.5475643958999998</v>
      </c>
      <c r="P105" s="19">
        <v>3.5475643958999998</v>
      </c>
      <c r="Q105" s="20">
        <v>0.93500000000000005</v>
      </c>
      <c r="R105" s="20">
        <v>0.92912400844999987</v>
      </c>
      <c r="S105" s="20">
        <v>1.5203847411</v>
      </c>
      <c r="T105" s="19">
        <v>3.5475643958999998</v>
      </c>
      <c r="U105" s="19">
        <v>3.5475643958999998</v>
      </c>
      <c r="V105" s="20">
        <v>1.19</v>
      </c>
      <c r="W105" s="20">
        <v>1.1825214652999998</v>
      </c>
      <c r="X105" s="20">
        <v>2.0271796547999998</v>
      </c>
    </row>
    <row r="106" spans="5:24" x14ac:dyDescent="0.3">
      <c r="E106" s="21">
        <v>202024.02</v>
      </c>
      <c r="F106" s="19" t="s">
        <v>23</v>
      </c>
      <c r="G106" s="19" t="s">
        <v>33</v>
      </c>
      <c r="H106" s="19" t="s">
        <v>25</v>
      </c>
      <c r="I106" s="19" t="s">
        <v>94</v>
      </c>
      <c r="J106" s="19">
        <v>0.49085922040000002</v>
      </c>
      <c r="K106" s="19">
        <v>0.49085922040000002</v>
      </c>
      <c r="L106" s="20">
        <v>0.246</v>
      </c>
      <c r="M106" s="20">
        <v>0.24542961020000001</v>
      </c>
      <c r="N106" s="20">
        <v>0.29451553224000004</v>
      </c>
      <c r="O106" s="19">
        <v>0.49085922040000002</v>
      </c>
      <c r="P106" s="19">
        <v>0.49085922040000002</v>
      </c>
      <c r="Q106" s="20">
        <v>0.246</v>
      </c>
      <c r="R106" s="20">
        <v>0.24542961020000001</v>
      </c>
      <c r="S106" s="20">
        <v>0.33132997377000006</v>
      </c>
      <c r="T106" s="19">
        <v>0.49085922040000002</v>
      </c>
      <c r="U106" s="19">
        <v>0.49085922040000002</v>
      </c>
      <c r="V106" s="20">
        <v>0.246</v>
      </c>
      <c r="W106" s="20">
        <v>0.24542961020000001</v>
      </c>
      <c r="X106" s="20">
        <v>0.36814441530000008</v>
      </c>
    </row>
    <row r="107" spans="5:24" x14ac:dyDescent="0.3">
      <c r="E107" s="21">
        <v>202024.03</v>
      </c>
      <c r="F107" s="19" t="s">
        <v>23</v>
      </c>
      <c r="G107" s="19" t="s">
        <v>33</v>
      </c>
      <c r="H107" s="19" t="s">
        <v>26</v>
      </c>
      <c r="I107" s="19" t="s">
        <v>94</v>
      </c>
      <c r="J107" s="19">
        <v>0</v>
      </c>
      <c r="K107" s="19">
        <v>0</v>
      </c>
      <c r="L107" s="20">
        <v>0</v>
      </c>
      <c r="M107" s="20">
        <v>0</v>
      </c>
      <c r="N107" s="20">
        <v>0</v>
      </c>
      <c r="O107" s="19">
        <v>0</v>
      </c>
      <c r="P107" s="19">
        <v>0</v>
      </c>
      <c r="Q107" s="20">
        <v>0</v>
      </c>
      <c r="R107" s="20">
        <v>0</v>
      </c>
      <c r="S107" s="20">
        <v>0</v>
      </c>
      <c r="T107" s="19">
        <v>0</v>
      </c>
      <c r="U107" s="19">
        <v>0</v>
      </c>
      <c r="V107" s="20">
        <v>0</v>
      </c>
      <c r="W107" s="20">
        <v>0</v>
      </c>
      <c r="X107" s="20">
        <v>0</v>
      </c>
    </row>
    <row r="108" spans="5:24" x14ac:dyDescent="0.3">
      <c r="E108" s="21">
        <v>202024.04</v>
      </c>
      <c r="F108" s="19" t="s">
        <v>23</v>
      </c>
      <c r="G108" s="19" t="s">
        <v>33</v>
      </c>
      <c r="H108" s="19" t="s">
        <v>27</v>
      </c>
      <c r="I108" s="19" t="s">
        <v>94</v>
      </c>
      <c r="J108" s="19">
        <v>3.126748584</v>
      </c>
      <c r="K108" s="19">
        <v>3.126748584</v>
      </c>
      <c r="L108" s="20">
        <v>0.25013988671999998</v>
      </c>
      <c r="M108" s="20">
        <v>0.31267485839999998</v>
      </c>
      <c r="N108" s="20">
        <v>0.50027977343999996</v>
      </c>
      <c r="O108" s="19">
        <v>3.126748584</v>
      </c>
      <c r="P108" s="19">
        <v>3.126748584</v>
      </c>
      <c r="Q108" s="20">
        <v>0.43774480175999997</v>
      </c>
      <c r="R108" s="20">
        <v>0.54718100219999999</v>
      </c>
      <c r="S108" s="20">
        <v>0.87548960351999994</v>
      </c>
      <c r="T108" s="19">
        <v>3.126748584</v>
      </c>
      <c r="U108" s="19">
        <v>3.126748584</v>
      </c>
      <c r="V108" s="20">
        <v>0.62534971679999996</v>
      </c>
      <c r="W108" s="20">
        <v>0.781687146</v>
      </c>
      <c r="X108" s="20">
        <v>1.2506994335999999</v>
      </c>
    </row>
    <row r="109" spans="5:24" x14ac:dyDescent="0.3">
      <c r="E109" s="21">
        <v>202024.05</v>
      </c>
      <c r="F109" s="19" t="s">
        <v>23</v>
      </c>
      <c r="G109" s="19" t="s">
        <v>33</v>
      </c>
      <c r="H109" s="19" t="s">
        <v>28</v>
      </c>
      <c r="I109" s="19" t="s">
        <v>94</v>
      </c>
      <c r="J109" s="19">
        <v>1.779684252</v>
      </c>
      <c r="K109" s="19">
        <v>1.779684252</v>
      </c>
      <c r="L109" s="20">
        <v>1.335</v>
      </c>
      <c r="M109" s="20">
        <v>1.334763189</v>
      </c>
      <c r="N109" s="20">
        <v>1.334763189</v>
      </c>
      <c r="O109" s="19">
        <v>1.779684252</v>
      </c>
      <c r="P109" s="19">
        <v>1.779684252</v>
      </c>
      <c r="Q109" s="20">
        <v>1.335</v>
      </c>
      <c r="R109" s="20">
        <v>1.334763189</v>
      </c>
      <c r="S109" s="20">
        <v>1.334763189</v>
      </c>
      <c r="T109" s="19">
        <v>1.779684252</v>
      </c>
      <c r="U109" s="19">
        <v>1.779684252</v>
      </c>
      <c r="V109" s="20">
        <v>1.335</v>
      </c>
      <c r="W109" s="20">
        <v>1.334763189</v>
      </c>
      <c r="X109" s="20">
        <v>1.334763189</v>
      </c>
    </row>
    <row r="110" spans="5:24" x14ac:dyDescent="0.3">
      <c r="E110" s="21">
        <v>202024.06</v>
      </c>
      <c r="F110" s="19" t="s">
        <v>23</v>
      </c>
      <c r="G110" s="19" t="s">
        <v>33</v>
      </c>
      <c r="H110" s="19" t="s">
        <v>29</v>
      </c>
      <c r="I110" s="19" t="s">
        <v>94</v>
      </c>
      <c r="J110" s="19">
        <v>0</v>
      </c>
      <c r="K110" s="19">
        <v>0</v>
      </c>
      <c r="L110" s="20">
        <v>0</v>
      </c>
      <c r="M110" s="20">
        <v>0</v>
      </c>
      <c r="N110" s="20">
        <v>0</v>
      </c>
      <c r="O110" s="19">
        <v>0</v>
      </c>
      <c r="P110" s="19">
        <v>0</v>
      </c>
      <c r="Q110" s="20">
        <v>0</v>
      </c>
      <c r="R110" s="20">
        <v>0</v>
      </c>
      <c r="S110" s="20">
        <v>0</v>
      </c>
      <c r="T110" s="19">
        <v>0</v>
      </c>
      <c r="U110" s="19">
        <v>0</v>
      </c>
      <c r="V110" s="20">
        <v>0</v>
      </c>
      <c r="W110" s="20">
        <v>0</v>
      </c>
      <c r="X110" s="20">
        <v>0</v>
      </c>
    </row>
    <row r="111" spans="5:24" x14ac:dyDescent="0.3">
      <c r="E111" s="21">
        <v>202024.07</v>
      </c>
      <c r="F111" s="19" t="s">
        <v>23</v>
      </c>
      <c r="G111" s="19" t="s">
        <v>33</v>
      </c>
      <c r="H111" s="19" t="s">
        <v>30</v>
      </c>
      <c r="I111" s="19" t="s">
        <v>94</v>
      </c>
      <c r="J111" s="19">
        <v>1.9576743400000003</v>
      </c>
      <c r="K111" s="19">
        <v>1.9576743400000003</v>
      </c>
      <c r="L111" s="20">
        <v>0.12529115776000002</v>
      </c>
      <c r="M111" s="20">
        <v>0.12529115776000002</v>
      </c>
      <c r="N111" s="20">
        <v>0.25058231552000004</v>
      </c>
      <c r="O111" s="19">
        <v>1.9576743400000003</v>
      </c>
      <c r="P111" s="19">
        <v>1.9576743400000003</v>
      </c>
      <c r="Q111" s="20">
        <v>0.21925952608000004</v>
      </c>
      <c r="R111" s="20">
        <v>0.21925952608000004</v>
      </c>
      <c r="S111" s="20">
        <v>0.43851905216000009</v>
      </c>
      <c r="T111" s="19">
        <v>1.9576743400000003</v>
      </c>
      <c r="U111" s="19">
        <v>1.9576743400000003</v>
      </c>
      <c r="V111" s="20">
        <v>0.31322789440000004</v>
      </c>
      <c r="W111" s="20">
        <v>0.31322789440000004</v>
      </c>
      <c r="X111" s="20">
        <v>0.62645578880000008</v>
      </c>
    </row>
    <row r="112" spans="5:24" x14ac:dyDescent="0.3">
      <c r="E112" s="21">
        <v>202024.08</v>
      </c>
      <c r="F112" s="19" t="s">
        <v>23</v>
      </c>
      <c r="G112" s="19" t="s">
        <v>33</v>
      </c>
      <c r="H112" s="19" t="s">
        <v>31</v>
      </c>
      <c r="I112" s="19" t="s">
        <v>94</v>
      </c>
      <c r="J112" s="19">
        <v>0.33478699579999999</v>
      </c>
      <c r="K112" s="19">
        <v>0.33478699579999999</v>
      </c>
      <c r="L112" s="20">
        <v>0</v>
      </c>
      <c r="M112" s="20">
        <v>6.695739916E-2</v>
      </c>
      <c r="N112" s="20">
        <v>6.695739916E-2</v>
      </c>
      <c r="O112" s="19">
        <v>0.33478699579999999</v>
      </c>
      <c r="P112" s="19">
        <v>0.33478699579999999</v>
      </c>
      <c r="Q112" s="20">
        <v>0</v>
      </c>
      <c r="R112" s="20">
        <v>0.11717544853</v>
      </c>
      <c r="S112" s="20">
        <v>0.11717544853</v>
      </c>
      <c r="T112" s="19">
        <v>0.33478699579999999</v>
      </c>
      <c r="U112" s="19">
        <v>0.33478699579999999</v>
      </c>
      <c r="V112" s="20">
        <v>0</v>
      </c>
      <c r="W112" s="20">
        <v>0.16739349789999999</v>
      </c>
      <c r="X112" s="20">
        <v>0.16739349789999999</v>
      </c>
    </row>
    <row r="113" spans="5:24" x14ac:dyDescent="0.3">
      <c r="E113" s="21">
        <v>202024.09</v>
      </c>
      <c r="F113" s="19" t="s">
        <v>23</v>
      </c>
      <c r="G113" s="19" t="s">
        <v>33</v>
      </c>
      <c r="H113" s="19" t="s">
        <v>32</v>
      </c>
      <c r="I113" s="19" t="s">
        <v>94</v>
      </c>
      <c r="J113" s="19">
        <v>0.28260733235999996</v>
      </c>
      <c r="K113" s="19">
        <v>0.28260733235999996</v>
      </c>
      <c r="L113" s="20">
        <v>3.8000000000000006E-2</v>
      </c>
      <c r="M113" s="20">
        <v>3.7680977647999998E-2</v>
      </c>
      <c r="N113" s="20">
        <v>3.7680977647999998E-2</v>
      </c>
      <c r="O113" s="19">
        <v>0.28260733235999996</v>
      </c>
      <c r="P113" s="19">
        <v>0.28260733235999996</v>
      </c>
      <c r="Q113" s="20">
        <v>6.6500000000000004E-2</v>
      </c>
      <c r="R113" s="20">
        <v>6.5941710883999999E-2</v>
      </c>
      <c r="S113" s="20">
        <v>6.5941710883999999E-2</v>
      </c>
      <c r="T113" s="19">
        <v>0.28260733235999996</v>
      </c>
      <c r="U113" s="19">
        <v>0.28260733235999996</v>
      </c>
      <c r="V113" s="20">
        <v>9.5000000000000001E-2</v>
      </c>
      <c r="W113" s="20">
        <v>9.4202444119999992E-2</v>
      </c>
      <c r="X113" s="20">
        <v>9.4202444119999992E-2</v>
      </c>
    </row>
    <row r="114" spans="5:24" x14ac:dyDescent="0.3">
      <c r="E114" s="21">
        <v>202025.01</v>
      </c>
      <c r="F114" s="19" t="s">
        <v>23</v>
      </c>
      <c r="G114" s="19" t="s">
        <v>107</v>
      </c>
      <c r="H114" s="19" t="s">
        <v>24</v>
      </c>
      <c r="I114" s="19" t="s">
        <v>94</v>
      </c>
      <c r="J114" s="19">
        <v>1.0102774425000001</v>
      </c>
      <c r="K114" s="19">
        <v>1.0102774425000001</v>
      </c>
      <c r="L114" s="20">
        <v>0</v>
      </c>
      <c r="M114" s="20">
        <v>4.0411097700000002E-2</v>
      </c>
      <c r="N114" s="20">
        <v>8.0822195400000005E-2</v>
      </c>
      <c r="O114" s="19">
        <v>1.0102774425000001</v>
      </c>
      <c r="P114" s="19">
        <v>1.0102774425000001</v>
      </c>
      <c r="Q114" s="20">
        <v>0</v>
      </c>
      <c r="R114" s="20">
        <v>0.11113051867499998</v>
      </c>
      <c r="S114" s="20">
        <v>0.22226103734999997</v>
      </c>
      <c r="T114" s="19">
        <v>1.0102774425000001</v>
      </c>
      <c r="U114" s="19">
        <v>1.0102774425000001</v>
      </c>
      <c r="V114" s="20">
        <v>0</v>
      </c>
      <c r="W114" s="20">
        <v>0.20205548849999999</v>
      </c>
      <c r="X114" s="20">
        <v>0.40411097699999998</v>
      </c>
    </row>
    <row r="115" spans="5:24" x14ac:dyDescent="0.3">
      <c r="E115" s="21">
        <v>202025.02</v>
      </c>
      <c r="F115" s="19" t="s">
        <v>23</v>
      </c>
      <c r="G115" s="19" t="s">
        <v>107</v>
      </c>
      <c r="H115" s="19" t="s">
        <v>25</v>
      </c>
      <c r="I115" s="19" t="s">
        <v>94</v>
      </c>
      <c r="J115" s="19">
        <v>0</v>
      </c>
      <c r="K115" s="19">
        <v>0</v>
      </c>
      <c r="L115" s="20">
        <v>0</v>
      </c>
      <c r="M115" s="20">
        <v>0</v>
      </c>
      <c r="N115" s="20">
        <v>0</v>
      </c>
      <c r="O115" s="19">
        <v>0</v>
      </c>
      <c r="P115" s="19">
        <v>0</v>
      </c>
      <c r="Q115" s="20">
        <v>0</v>
      </c>
      <c r="R115" s="20">
        <v>0</v>
      </c>
      <c r="S115" s="20">
        <v>0</v>
      </c>
      <c r="T115" s="19">
        <v>0</v>
      </c>
      <c r="U115" s="19">
        <v>0</v>
      </c>
      <c r="V115" s="20">
        <v>0</v>
      </c>
      <c r="W115" s="20">
        <v>0</v>
      </c>
      <c r="X115" s="20">
        <v>0</v>
      </c>
    </row>
    <row r="116" spans="5:24" x14ac:dyDescent="0.3">
      <c r="E116" s="21">
        <v>202025.03</v>
      </c>
      <c r="F116" s="19" t="s">
        <v>23</v>
      </c>
      <c r="G116" s="19" t="s">
        <v>107</v>
      </c>
      <c r="H116" s="19" t="s">
        <v>26</v>
      </c>
      <c r="I116" s="19" t="s">
        <v>94</v>
      </c>
      <c r="J116" s="19">
        <v>0</v>
      </c>
      <c r="K116" s="19">
        <v>0</v>
      </c>
      <c r="L116" s="20">
        <v>0</v>
      </c>
      <c r="M116" s="20">
        <v>0</v>
      </c>
      <c r="N116" s="20">
        <v>0</v>
      </c>
      <c r="O116" s="19">
        <v>0</v>
      </c>
      <c r="P116" s="19">
        <v>0</v>
      </c>
      <c r="Q116" s="20">
        <v>0</v>
      </c>
      <c r="R116" s="20">
        <v>0</v>
      </c>
      <c r="S116" s="20">
        <v>0</v>
      </c>
      <c r="T116" s="19">
        <v>0</v>
      </c>
      <c r="U116" s="19">
        <v>0</v>
      </c>
      <c r="V116" s="20">
        <v>0</v>
      </c>
      <c r="W116" s="20">
        <v>0</v>
      </c>
      <c r="X116" s="20">
        <v>0</v>
      </c>
    </row>
    <row r="117" spans="5:24" x14ac:dyDescent="0.3">
      <c r="E117" s="21">
        <v>202025.04</v>
      </c>
      <c r="F117" s="19" t="s">
        <v>23</v>
      </c>
      <c r="G117" s="19" t="s">
        <v>107</v>
      </c>
      <c r="H117" s="19" t="s">
        <v>27</v>
      </c>
      <c r="I117" s="19" t="s">
        <v>94</v>
      </c>
      <c r="J117" s="19">
        <v>0.93495913500000005</v>
      </c>
      <c r="K117" s="19">
        <v>0.93495913500000005</v>
      </c>
      <c r="L117" s="20">
        <v>0</v>
      </c>
      <c r="M117" s="20">
        <v>3.7398365400000001E-2</v>
      </c>
      <c r="N117" s="20">
        <v>7.4796730800000003E-2</v>
      </c>
      <c r="O117" s="19">
        <v>0.93495913500000005</v>
      </c>
      <c r="P117" s="19">
        <v>0.93495913500000005</v>
      </c>
      <c r="Q117" s="20">
        <v>0</v>
      </c>
      <c r="R117" s="20">
        <v>0.10284550484999999</v>
      </c>
      <c r="S117" s="20">
        <v>0.20569100969999998</v>
      </c>
      <c r="T117" s="19">
        <v>0.93495913500000005</v>
      </c>
      <c r="U117" s="19">
        <v>0.93495913500000005</v>
      </c>
      <c r="V117" s="20">
        <v>0</v>
      </c>
      <c r="W117" s="20">
        <v>0.186991827</v>
      </c>
      <c r="X117" s="20">
        <v>0.373983654</v>
      </c>
    </row>
    <row r="118" spans="5:24" x14ac:dyDescent="0.3">
      <c r="E118" s="21">
        <v>202025.05</v>
      </c>
      <c r="F118" s="19" t="s">
        <v>23</v>
      </c>
      <c r="G118" s="19" t="s">
        <v>107</v>
      </c>
      <c r="H118" s="19" t="s">
        <v>28</v>
      </c>
      <c r="I118" s="19" t="s">
        <v>94</v>
      </c>
      <c r="J118" s="19">
        <v>0</v>
      </c>
      <c r="K118" s="19">
        <v>0</v>
      </c>
      <c r="L118" s="20">
        <v>0</v>
      </c>
      <c r="M118" s="20">
        <v>0</v>
      </c>
      <c r="N118" s="20">
        <v>4.2572838960000005E-2</v>
      </c>
      <c r="O118" s="19">
        <v>0</v>
      </c>
      <c r="P118" s="19">
        <v>0</v>
      </c>
      <c r="Q118" s="20">
        <v>0</v>
      </c>
      <c r="R118" s="20">
        <v>0</v>
      </c>
      <c r="S118" s="20">
        <v>0.11707530714</v>
      </c>
      <c r="T118" s="19">
        <v>0</v>
      </c>
      <c r="U118" s="19">
        <v>0</v>
      </c>
      <c r="V118" s="20">
        <v>0</v>
      </c>
      <c r="W118" s="20">
        <v>0</v>
      </c>
      <c r="X118" s="20">
        <v>0.21286419480000002</v>
      </c>
    </row>
    <row r="119" spans="5:24" x14ac:dyDescent="0.3">
      <c r="E119" s="21">
        <v>202025.06</v>
      </c>
      <c r="F119" s="19" t="s">
        <v>23</v>
      </c>
      <c r="G119" s="19" t="s">
        <v>107</v>
      </c>
      <c r="H119" s="19" t="s">
        <v>29</v>
      </c>
      <c r="I119" s="19" t="s">
        <v>94</v>
      </c>
      <c r="J119" s="19">
        <v>0</v>
      </c>
      <c r="K119" s="19">
        <v>0</v>
      </c>
      <c r="L119" s="20">
        <v>0</v>
      </c>
      <c r="M119" s="20">
        <v>0</v>
      </c>
      <c r="N119" s="20">
        <v>0</v>
      </c>
      <c r="O119" s="19">
        <v>0</v>
      </c>
      <c r="P119" s="19">
        <v>0</v>
      </c>
      <c r="Q119" s="20">
        <v>0</v>
      </c>
      <c r="R119" s="20">
        <v>0</v>
      </c>
      <c r="S119" s="20">
        <v>0</v>
      </c>
      <c r="T119" s="19">
        <v>0</v>
      </c>
      <c r="U119" s="19">
        <v>0</v>
      </c>
      <c r="V119" s="20">
        <v>0</v>
      </c>
      <c r="W119" s="20">
        <v>0</v>
      </c>
      <c r="X119" s="20">
        <v>0</v>
      </c>
    </row>
    <row r="120" spans="5:24" x14ac:dyDescent="0.3">
      <c r="E120" s="21">
        <v>202025.07</v>
      </c>
      <c r="F120" s="19" t="s">
        <v>23</v>
      </c>
      <c r="G120" s="19" t="s">
        <v>107</v>
      </c>
      <c r="H120" s="19" t="s">
        <v>30</v>
      </c>
      <c r="I120" s="19" t="s">
        <v>94</v>
      </c>
      <c r="J120" s="19">
        <v>0.56196769289999993</v>
      </c>
      <c r="K120" s="19">
        <v>0.56196769289999993</v>
      </c>
      <c r="L120" s="20">
        <v>0</v>
      </c>
      <c r="M120" s="20">
        <v>1.8732256430000004E-2</v>
      </c>
      <c r="N120" s="20">
        <v>3.7464512860000007E-2</v>
      </c>
      <c r="O120" s="19">
        <v>0.56196769289999993</v>
      </c>
      <c r="P120" s="19">
        <v>0.56196769289999993</v>
      </c>
      <c r="Q120" s="20">
        <v>0</v>
      </c>
      <c r="R120" s="20">
        <v>5.1513705182500008E-2</v>
      </c>
      <c r="S120" s="20">
        <v>0.10302741036500002</v>
      </c>
      <c r="T120" s="19">
        <v>0.56196769289999993</v>
      </c>
      <c r="U120" s="19">
        <v>0.56196769289999993</v>
      </c>
      <c r="V120" s="20">
        <v>0</v>
      </c>
      <c r="W120" s="20">
        <v>9.3661282150000011E-2</v>
      </c>
      <c r="X120" s="20">
        <v>0.18732256430000002</v>
      </c>
    </row>
    <row r="121" spans="5:24" x14ac:dyDescent="0.3">
      <c r="E121" s="21">
        <v>202025.08</v>
      </c>
      <c r="F121" s="19" t="s">
        <v>23</v>
      </c>
      <c r="G121" s="19" t="s">
        <v>107</v>
      </c>
      <c r="H121" s="19" t="s">
        <v>31</v>
      </c>
      <c r="I121" s="19" t="s">
        <v>94</v>
      </c>
      <c r="J121" s="19">
        <v>0</v>
      </c>
      <c r="K121" s="19">
        <v>0</v>
      </c>
      <c r="L121" s="20">
        <v>0</v>
      </c>
      <c r="M121" s="20">
        <v>0</v>
      </c>
      <c r="N121" s="20">
        <v>0</v>
      </c>
      <c r="O121" s="19">
        <v>0</v>
      </c>
      <c r="P121" s="19">
        <v>0</v>
      </c>
      <c r="Q121" s="20">
        <v>0</v>
      </c>
      <c r="R121" s="20">
        <v>0</v>
      </c>
      <c r="S121" s="20">
        <v>0</v>
      </c>
      <c r="T121" s="19">
        <v>0</v>
      </c>
      <c r="U121" s="19">
        <v>0</v>
      </c>
      <c r="V121" s="20">
        <v>0</v>
      </c>
      <c r="W121" s="20">
        <v>0</v>
      </c>
      <c r="X121" s="20">
        <v>0</v>
      </c>
    </row>
    <row r="122" spans="5:24" x14ac:dyDescent="0.3">
      <c r="E122" s="21">
        <v>202025.09</v>
      </c>
      <c r="F122" s="19" t="s">
        <v>23</v>
      </c>
      <c r="G122" s="19" t="s">
        <v>107</v>
      </c>
      <c r="H122" s="19" t="s">
        <v>32</v>
      </c>
      <c r="I122" s="19" t="s">
        <v>94</v>
      </c>
      <c r="J122" s="19">
        <v>0</v>
      </c>
      <c r="K122" s="19">
        <v>0</v>
      </c>
      <c r="L122" s="20">
        <v>0</v>
      </c>
      <c r="M122" s="20">
        <v>0</v>
      </c>
      <c r="N122" s="20">
        <v>0</v>
      </c>
      <c r="O122" s="19">
        <v>0</v>
      </c>
      <c r="P122" s="19">
        <v>0</v>
      </c>
      <c r="Q122" s="20">
        <v>0</v>
      </c>
      <c r="R122" s="20">
        <v>0</v>
      </c>
      <c r="S122" s="20">
        <v>0</v>
      </c>
      <c r="T122" s="19">
        <v>0</v>
      </c>
      <c r="U122" s="19">
        <v>0</v>
      </c>
      <c r="V122" s="20">
        <v>0</v>
      </c>
      <c r="W122" s="20">
        <v>0</v>
      </c>
      <c r="X122" s="20">
        <v>0</v>
      </c>
    </row>
    <row r="123" spans="5:24" x14ac:dyDescent="0.3">
      <c r="E123" s="21">
        <v>106017.14</v>
      </c>
      <c r="F123" s="19" t="s">
        <v>42</v>
      </c>
      <c r="G123" s="19" t="s">
        <v>108</v>
      </c>
      <c r="H123" s="19" t="s">
        <v>83</v>
      </c>
      <c r="I123" s="19" t="s">
        <v>101</v>
      </c>
      <c r="J123" s="19">
        <v>0.24418799999999999</v>
      </c>
      <c r="K123" s="19">
        <v>0.24418799999999999</v>
      </c>
      <c r="L123" s="20">
        <v>3.5128800000000002E-2</v>
      </c>
      <c r="M123" s="20">
        <v>3.5128800000000002E-2</v>
      </c>
      <c r="N123" s="20">
        <v>3.5128800000000002E-2</v>
      </c>
      <c r="O123" s="19">
        <v>0.24847199999999997</v>
      </c>
      <c r="P123" s="19">
        <v>0.24847199999999997</v>
      </c>
      <c r="Q123" s="20">
        <v>6.1475399999999999E-2</v>
      </c>
      <c r="R123" s="20">
        <v>6.1475399999999999E-2</v>
      </c>
      <c r="S123" s="20">
        <v>6.1475399999999999E-2</v>
      </c>
      <c r="T123" s="19">
        <v>0.250614</v>
      </c>
      <c r="U123" s="19">
        <v>0.250614</v>
      </c>
      <c r="V123" s="20">
        <v>8.7821999999999997E-2</v>
      </c>
      <c r="W123" s="20">
        <v>8.7821999999999997E-2</v>
      </c>
      <c r="X123" s="20">
        <v>8.7821999999999997E-2</v>
      </c>
    </row>
    <row r="124" spans="5:24" x14ac:dyDescent="0.3">
      <c r="E124" s="21">
        <v>106038.14</v>
      </c>
      <c r="F124" s="19" t="s">
        <v>42</v>
      </c>
      <c r="G124" s="19" t="s">
        <v>109</v>
      </c>
      <c r="H124" s="19" t="s">
        <v>83</v>
      </c>
      <c r="I124" s="19" t="s">
        <v>101</v>
      </c>
      <c r="J124" s="19">
        <v>3.3765187499999998</v>
      </c>
      <c r="K124" s="19">
        <v>3.3765187499999998</v>
      </c>
      <c r="L124" s="20">
        <v>0.53817749999999998</v>
      </c>
      <c r="M124" s="20">
        <v>0.53817749999999998</v>
      </c>
      <c r="N124" s="20">
        <v>0.53817749999999998</v>
      </c>
      <c r="O124" s="19">
        <v>3.5342999999999996</v>
      </c>
      <c r="P124" s="19">
        <v>3.5342999999999996</v>
      </c>
      <c r="Q124" s="20">
        <v>0.9418106249999999</v>
      </c>
      <c r="R124" s="20">
        <v>0.9418106249999999</v>
      </c>
      <c r="S124" s="20">
        <v>0.9418106249999999</v>
      </c>
      <c r="T124" s="19">
        <v>3.7006874999999999</v>
      </c>
      <c r="U124" s="19">
        <v>3.7006874999999999</v>
      </c>
      <c r="V124" s="20">
        <v>1.3454437499999998</v>
      </c>
      <c r="W124" s="20">
        <v>1.3454437499999998</v>
      </c>
      <c r="X124" s="20">
        <v>1.3454437499999998</v>
      </c>
    </row>
    <row r="125" spans="5:24" x14ac:dyDescent="0.3">
      <c r="E125" s="21">
        <v>206034.01</v>
      </c>
      <c r="F125" s="19" t="s">
        <v>23</v>
      </c>
      <c r="G125" s="19" t="s">
        <v>108</v>
      </c>
      <c r="H125" s="19" t="s">
        <v>24</v>
      </c>
      <c r="I125" s="19" t="s">
        <v>102</v>
      </c>
      <c r="J125" s="19">
        <v>0</v>
      </c>
      <c r="K125" s="19">
        <v>0</v>
      </c>
      <c r="L125" s="20">
        <v>0</v>
      </c>
      <c r="M125" s="20">
        <v>0</v>
      </c>
      <c r="N125" s="20">
        <v>0</v>
      </c>
      <c r="O125" s="19">
        <v>0</v>
      </c>
      <c r="P125" s="19">
        <v>0</v>
      </c>
      <c r="Q125" s="20">
        <v>0</v>
      </c>
      <c r="R125" s="20">
        <v>0</v>
      </c>
      <c r="S125" s="20">
        <v>0</v>
      </c>
      <c r="T125" s="19">
        <v>0</v>
      </c>
      <c r="U125" s="19">
        <v>0</v>
      </c>
      <c r="V125" s="20">
        <v>0</v>
      </c>
      <c r="W125" s="20">
        <v>0</v>
      </c>
      <c r="X125" s="20">
        <v>0</v>
      </c>
    </row>
    <row r="126" spans="5:24" x14ac:dyDescent="0.3">
      <c r="E126" s="21">
        <v>206034.02</v>
      </c>
      <c r="F126" s="19" t="s">
        <v>23</v>
      </c>
      <c r="G126" s="19" t="s">
        <v>108</v>
      </c>
      <c r="H126" s="19" t="s">
        <v>25</v>
      </c>
      <c r="I126" s="19" t="s">
        <v>102</v>
      </c>
      <c r="J126" s="19">
        <v>0</v>
      </c>
      <c r="K126" s="19">
        <v>0</v>
      </c>
      <c r="L126" s="20">
        <v>0</v>
      </c>
      <c r="M126" s="20">
        <v>0</v>
      </c>
      <c r="N126" s="20">
        <v>0</v>
      </c>
      <c r="O126" s="19">
        <v>0</v>
      </c>
      <c r="P126" s="19">
        <v>0</v>
      </c>
      <c r="Q126" s="20">
        <v>0</v>
      </c>
      <c r="R126" s="20">
        <v>0</v>
      </c>
      <c r="S126" s="20">
        <v>0</v>
      </c>
      <c r="T126" s="19">
        <v>0</v>
      </c>
      <c r="U126" s="19">
        <v>0</v>
      </c>
      <c r="V126" s="20">
        <v>0</v>
      </c>
      <c r="W126" s="20">
        <v>0</v>
      </c>
      <c r="X126" s="20">
        <v>0</v>
      </c>
    </row>
    <row r="127" spans="5:24" x14ac:dyDescent="0.3">
      <c r="E127" s="21">
        <v>206034.03</v>
      </c>
      <c r="F127" s="19" t="s">
        <v>23</v>
      </c>
      <c r="G127" s="19" t="s">
        <v>108</v>
      </c>
      <c r="H127" s="19" t="s">
        <v>26</v>
      </c>
      <c r="I127" s="19" t="s">
        <v>102</v>
      </c>
      <c r="J127" s="19">
        <v>0</v>
      </c>
      <c r="K127" s="19">
        <v>0</v>
      </c>
      <c r="L127" s="20">
        <v>0</v>
      </c>
      <c r="M127" s="20">
        <v>0</v>
      </c>
      <c r="N127" s="20">
        <v>0</v>
      </c>
      <c r="O127" s="19">
        <v>0</v>
      </c>
      <c r="P127" s="19">
        <v>0</v>
      </c>
      <c r="Q127" s="20">
        <v>0</v>
      </c>
      <c r="R127" s="20">
        <v>0</v>
      </c>
      <c r="S127" s="20">
        <v>0</v>
      </c>
      <c r="T127" s="19">
        <v>0</v>
      </c>
      <c r="U127" s="19">
        <v>0</v>
      </c>
      <c r="V127" s="20">
        <v>0</v>
      </c>
      <c r="W127" s="20">
        <v>0</v>
      </c>
      <c r="X127" s="20">
        <v>0</v>
      </c>
    </row>
    <row r="128" spans="5:24" x14ac:dyDescent="0.3">
      <c r="E128" s="21">
        <v>206034.04</v>
      </c>
      <c r="F128" s="19" t="s">
        <v>23</v>
      </c>
      <c r="G128" s="19" t="s">
        <v>108</v>
      </c>
      <c r="H128" s="19" t="s">
        <v>27</v>
      </c>
      <c r="I128" s="19" t="s">
        <v>102</v>
      </c>
      <c r="J128" s="19">
        <v>0</v>
      </c>
      <c r="K128" s="19">
        <v>0</v>
      </c>
      <c r="L128" s="20">
        <v>0</v>
      </c>
      <c r="M128" s="20">
        <v>0</v>
      </c>
      <c r="N128" s="20">
        <v>0</v>
      </c>
      <c r="O128" s="19">
        <v>0</v>
      </c>
      <c r="P128" s="19">
        <v>0</v>
      </c>
      <c r="Q128" s="20">
        <v>0</v>
      </c>
      <c r="R128" s="20">
        <v>0</v>
      </c>
      <c r="S128" s="20">
        <v>0</v>
      </c>
      <c r="T128" s="19">
        <v>0</v>
      </c>
      <c r="U128" s="19">
        <v>0</v>
      </c>
      <c r="V128" s="20">
        <v>0</v>
      </c>
      <c r="W128" s="20">
        <v>0</v>
      </c>
      <c r="X128" s="20">
        <v>0</v>
      </c>
    </row>
    <row r="129" spans="5:24" x14ac:dyDescent="0.3">
      <c r="E129" s="21">
        <v>206034.05</v>
      </c>
      <c r="F129" s="19" t="s">
        <v>23</v>
      </c>
      <c r="G129" s="19" t="s">
        <v>108</v>
      </c>
      <c r="H129" s="19" t="s">
        <v>28</v>
      </c>
      <c r="I129" s="19" t="s">
        <v>102</v>
      </c>
      <c r="J129" s="19">
        <v>0</v>
      </c>
      <c r="K129" s="19">
        <v>0</v>
      </c>
      <c r="L129" s="20">
        <v>0</v>
      </c>
      <c r="M129" s="20">
        <v>0</v>
      </c>
      <c r="N129" s="20">
        <v>0</v>
      </c>
      <c r="O129" s="19">
        <v>0</v>
      </c>
      <c r="P129" s="19">
        <v>0</v>
      </c>
      <c r="Q129" s="20">
        <v>0</v>
      </c>
      <c r="R129" s="20">
        <v>0</v>
      </c>
      <c r="S129" s="20">
        <v>0</v>
      </c>
      <c r="T129" s="19">
        <v>0</v>
      </c>
      <c r="U129" s="19">
        <v>0</v>
      </c>
      <c r="V129" s="20">
        <v>0</v>
      </c>
      <c r="W129" s="20">
        <v>0</v>
      </c>
      <c r="X129" s="20">
        <v>0</v>
      </c>
    </row>
    <row r="130" spans="5:24" x14ac:dyDescent="0.3">
      <c r="E130" s="21">
        <v>206034.06</v>
      </c>
      <c r="F130" s="19" t="s">
        <v>23</v>
      </c>
      <c r="G130" s="19" t="s">
        <v>108</v>
      </c>
      <c r="H130" s="19" t="s">
        <v>29</v>
      </c>
      <c r="I130" s="19" t="s">
        <v>102</v>
      </c>
      <c r="J130" s="19">
        <v>0</v>
      </c>
      <c r="K130" s="19">
        <v>0</v>
      </c>
      <c r="L130" s="20">
        <v>0</v>
      </c>
      <c r="M130" s="20">
        <v>0</v>
      </c>
      <c r="N130" s="20">
        <v>0</v>
      </c>
      <c r="O130" s="19">
        <v>0</v>
      </c>
      <c r="P130" s="19">
        <v>0</v>
      </c>
      <c r="Q130" s="20">
        <v>0</v>
      </c>
      <c r="R130" s="20">
        <v>0</v>
      </c>
      <c r="S130" s="20">
        <v>0</v>
      </c>
      <c r="T130" s="19">
        <v>0</v>
      </c>
      <c r="U130" s="19">
        <v>0</v>
      </c>
      <c r="V130" s="20">
        <v>0</v>
      </c>
      <c r="W130" s="20">
        <v>0</v>
      </c>
      <c r="X130" s="20">
        <v>0</v>
      </c>
    </row>
    <row r="131" spans="5:24" x14ac:dyDescent="0.3">
      <c r="E131" s="21">
        <v>206034.07</v>
      </c>
      <c r="F131" s="19" t="s">
        <v>23</v>
      </c>
      <c r="G131" s="19" t="s">
        <v>108</v>
      </c>
      <c r="H131" s="19" t="s">
        <v>30</v>
      </c>
      <c r="I131" s="19" t="s">
        <v>102</v>
      </c>
      <c r="J131" s="19">
        <v>0</v>
      </c>
      <c r="K131" s="19">
        <v>0</v>
      </c>
      <c r="L131" s="20">
        <v>0</v>
      </c>
      <c r="M131" s="20">
        <v>0</v>
      </c>
      <c r="N131" s="20">
        <v>0</v>
      </c>
      <c r="O131" s="19">
        <v>0</v>
      </c>
      <c r="P131" s="19">
        <v>0</v>
      </c>
      <c r="Q131" s="20">
        <v>0</v>
      </c>
      <c r="R131" s="20">
        <v>0</v>
      </c>
      <c r="S131" s="20">
        <v>0</v>
      </c>
      <c r="T131" s="19">
        <v>0</v>
      </c>
      <c r="U131" s="19">
        <v>0</v>
      </c>
      <c r="V131" s="20">
        <v>0</v>
      </c>
      <c r="W131" s="20">
        <v>0</v>
      </c>
      <c r="X131" s="20">
        <v>0</v>
      </c>
    </row>
    <row r="132" spans="5:24" x14ac:dyDescent="0.3">
      <c r="E132" s="21">
        <v>206034.08</v>
      </c>
      <c r="F132" s="19" t="s">
        <v>23</v>
      </c>
      <c r="G132" s="19" t="s">
        <v>108</v>
      </c>
      <c r="H132" s="19" t="s">
        <v>31</v>
      </c>
      <c r="I132" s="19" t="s">
        <v>102</v>
      </c>
      <c r="J132" s="19">
        <v>0</v>
      </c>
      <c r="K132" s="19">
        <v>0</v>
      </c>
      <c r="L132" s="20">
        <v>0</v>
      </c>
      <c r="M132" s="20">
        <v>0</v>
      </c>
      <c r="N132" s="20">
        <v>0</v>
      </c>
      <c r="O132" s="19">
        <v>0</v>
      </c>
      <c r="P132" s="19">
        <v>0</v>
      </c>
      <c r="Q132" s="20">
        <v>0</v>
      </c>
      <c r="R132" s="20">
        <v>0</v>
      </c>
      <c r="S132" s="20">
        <v>0</v>
      </c>
      <c r="T132" s="19">
        <v>0</v>
      </c>
      <c r="U132" s="19">
        <v>0</v>
      </c>
      <c r="V132" s="20">
        <v>0</v>
      </c>
      <c r="W132" s="20">
        <v>0</v>
      </c>
      <c r="X132" s="20">
        <v>0</v>
      </c>
    </row>
    <row r="133" spans="5:24" x14ac:dyDescent="0.3">
      <c r="E133" s="21">
        <v>206034.09</v>
      </c>
      <c r="F133" s="19" t="s">
        <v>23</v>
      </c>
      <c r="G133" s="19" t="s">
        <v>108</v>
      </c>
      <c r="H133" s="19" t="s">
        <v>32</v>
      </c>
      <c r="I133" s="19" t="s">
        <v>102</v>
      </c>
      <c r="J133" s="19">
        <v>0</v>
      </c>
      <c r="K133" s="19">
        <v>0</v>
      </c>
      <c r="L133" s="20">
        <v>0</v>
      </c>
      <c r="M133" s="20">
        <v>0</v>
      </c>
      <c r="N133" s="20">
        <v>0</v>
      </c>
      <c r="O133" s="19">
        <v>0</v>
      </c>
      <c r="P133" s="19">
        <v>0</v>
      </c>
      <c r="Q133" s="20">
        <v>0</v>
      </c>
      <c r="R133" s="20">
        <v>0</v>
      </c>
      <c r="S133" s="20">
        <v>0</v>
      </c>
      <c r="T133" s="19">
        <v>0</v>
      </c>
      <c r="U133" s="19">
        <v>0</v>
      </c>
      <c r="V133" s="20">
        <v>0</v>
      </c>
      <c r="W133" s="20">
        <v>0</v>
      </c>
      <c r="X133" s="20">
        <v>0</v>
      </c>
    </row>
    <row r="134" spans="5:24" x14ac:dyDescent="0.3">
      <c r="E134" s="21">
        <v>206034.1</v>
      </c>
      <c r="F134" s="19" t="s">
        <v>35</v>
      </c>
      <c r="G134" s="19" t="s">
        <v>108</v>
      </c>
      <c r="H134" s="19" t="s">
        <v>36</v>
      </c>
      <c r="I134" s="19" t="s">
        <v>102</v>
      </c>
      <c r="J134" s="19">
        <v>0</v>
      </c>
      <c r="K134" s="19">
        <v>0</v>
      </c>
      <c r="L134" s="20">
        <v>0</v>
      </c>
      <c r="M134" s="20">
        <v>0</v>
      </c>
      <c r="N134" s="20">
        <v>0</v>
      </c>
      <c r="O134" s="19">
        <v>0</v>
      </c>
      <c r="P134" s="19">
        <v>0</v>
      </c>
      <c r="Q134" s="20">
        <v>0</v>
      </c>
      <c r="R134" s="20">
        <v>0</v>
      </c>
      <c r="S134" s="20">
        <v>0</v>
      </c>
      <c r="T134" s="19">
        <v>0</v>
      </c>
      <c r="U134" s="19">
        <v>0</v>
      </c>
      <c r="V134" s="20">
        <v>0</v>
      </c>
      <c r="W134" s="20">
        <v>0</v>
      </c>
      <c r="X134" s="20">
        <v>0</v>
      </c>
    </row>
    <row r="135" spans="5:24" x14ac:dyDescent="0.3">
      <c r="E135" s="21">
        <v>206044.01</v>
      </c>
      <c r="F135" s="19" t="s">
        <v>23</v>
      </c>
      <c r="G135" s="19" t="s">
        <v>109</v>
      </c>
      <c r="H135" s="19" t="s">
        <v>24</v>
      </c>
      <c r="I135" s="19" t="s">
        <v>102</v>
      </c>
      <c r="J135" s="19">
        <v>0.16439924854400001</v>
      </c>
      <c r="K135" s="19">
        <v>0.16439924854400001</v>
      </c>
      <c r="L135" s="20">
        <v>1.9341088064000003E-2</v>
      </c>
      <c r="M135" s="20">
        <v>1.9341088064000003E-2</v>
      </c>
      <c r="N135" s="20">
        <v>1.9341088064000003E-2</v>
      </c>
      <c r="O135" s="19">
        <v>0.22242251273600003</v>
      </c>
      <c r="P135" s="19">
        <v>0.22242251273600003</v>
      </c>
      <c r="Q135" s="20">
        <v>3.3846904112000004E-2</v>
      </c>
      <c r="R135" s="20">
        <v>3.3846904112000004E-2</v>
      </c>
      <c r="S135" s="20">
        <v>3.3846904112000004E-2</v>
      </c>
      <c r="T135" s="19">
        <v>0.30945740902400004</v>
      </c>
      <c r="U135" s="19">
        <v>0.30945740902400004</v>
      </c>
      <c r="V135" s="20">
        <v>4.8352720160000001E-2</v>
      </c>
      <c r="W135" s="20">
        <v>4.8352720160000001E-2</v>
      </c>
      <c r="X135" s="20">
        <v>4.8352720160000001E-2</v>
      </c>
    </row>
    <row r="136" spans="5:24" x14ac:dyDescent="0.3">
      <c r="E136" s="21">
        <v>206044.02</v>
      </c>
      <c r="F136" s="19" t="s">
        <v>23</v>
      </c>
      <c r="G136" s="19" t="s">
        <v>109</v>
      </c>
      <c r="H136" s="19" t="s">
        <v>25</v>
      </c>
      <c r="I136" s="19" t="s">
        <v>102</v>
      </c>
      <c r="J136" s="19">
        <v>8.1935551500000009E-2</v>
      </c>
      <c r="K136" s="19">
        <v>8.1935551500000009E-2</v>
      </c>
      <c r="L136" s="20">
        <v>1.09247402E-2</v>
      </c>
      <c r="M136" s="20">
        <v>1.09247402E-2</v>
      </c>
      <c r="N136" s="20">
        <v>1.09247402E-2</v>
      </c>
      <c r="O136" s="19">
        <v>0.10924740199999999</v>
      </c>
      <c r="P136" s="19">
        <v>0.10924740199999999</v>
      </c>
      <c r="Q136" s="20">
        <v>1.9118295349999998E-2</v>
      </c>
      <c r="R136" s="20">
        <v>1.9118295349999998E-2</v>
      </c>
      <c r="S136" s="20">
        <v>1.9118295349999998E-2</v>
      </c>
      <c r="T136" s="19">
        <v>0.15021517774999998</v>
      </c>
      <c r="U136" s="19">
        <v>0.15021517774999998</v>
      </c>
      <c r="V136" s="20">
        <v>2.7311850499999998E-2</v>
      </c>
      <c r="W136" s="20">
        <v>2.7311850499999998E-2</v>
      </c>
      <c r="X136" s="20">
        <v>2.7311850499999998E-2</v>
      </c>
    </row>
    <row r="137" spans="5:24" x14ac:dyDescent="0.3">
      <c r="E137" s="21">
        <v>206044.03</v>
      </c>
      <c r="F137" s="19" t="s">
        <v>23</v>
      </c>
      <c r="G137" s="19" t="s">
        <v>109</v>
      </c>
      <c r="H137" s="19" t="s">
        <v>26</v>
      </c>
      <c r="I137" s="19" t="s">
        <v>102</v>
      </c>
      <c r="J137" s="19">
        <v>0</v>
      </c>
      <c r="K137" s="19">
        <v>0</v>
      </c>
      <c r="L137" s="20">
        <v>0</v>
      </c>
      <c r="M137" s="20">
        <v>0</v>
      </c>
      <c r="N137" s="20">
        <v>0</v>
      </c>
      <c r="O137" s="19">
        <v>0</v>
      </c>
      <c r="P137" s="19">
        <v>0</v>
      </c>
      <c r="Q137" s="20">
        <v>0</v>
      </c>
      <c r="R137" s="20">
        <v>0</v>
      </c>
      <c r="S137" s="20">
        <v>0</v>
      </c>
      <c r="T137" s="19">
        <v>0</v>
      </c>
      <c r="U137" s="19">
        <v>0</v>
      </c>
      <c r="V137" s="20">
        <v>0</v>
      </c>
      <c r="W137" s="20">
        <v>0</v>
      </c>
      <c r="X137" s="20">
        <v>0</v>
      </c>
    </row>
    <row r="138" spans="5:24" x14ac:dyDescent="0.3">
      <c r="E138" s="21">
        <v>206044.04</v>
      </c>
      <c r="F138" s="19" t="s">
        <v>23</v>
      </c>
      <c r="G138" s="19" t="s">
        <v>109</v>
      </c>
      <c r="H138" s="19" t="s">
        <v>27</v>
      </c>
      <c r="I138" s="19" t="s">
        <v>102</v>
      </c>
      <c r="J138" s="19">
        <v>0</v>
      </c>
      <c r="K138" s="19">
        <v>0</v>
      </c>
      <c r="L138" s="20">
        <v>0</v>
      </c>
      <c r="M138" s="20">
        <v>0</v>
      </c>
      <c r="N138" s="20">
        <v>0</v>
      </c>
      <c r="O138" s="19">
        <v>0</v>
      </c>
      <c r="P138" s="19">
        <v>0</v>
      </c>
      <c r="Q138" s="20">
        <v>0</v>
      </c>
      <c r="R138" s="20">
        <v>0</v>
      </c>
      <c r="S138" s="20">
        <v>0</v>
      </c>
      <c r="T138" s="19">
        <v>0</v>
      </c>
      <c r="U138" s="19">
        <v>0</v>
      </c>
      <c r="V138" s="20">
        <v>0</v>
      </c>
      <c r="W138" s="20">
        <v>0</v>
      </c>
      <c r="X138" s="20">
        <v>0</v>
      </c>
    </row>
    <row r="139" spans="5:24" x14ac:dyDescent="0.3">
      <c r="E139" s="21">
        <v>206044.05</v>
      </c>
      <c r="F139" s="19" t="s">
        <v>23</v>
      </c>
      <c r="G139" s="19" t="s">
        <v>109</v>
      </c>
      <c r="H139" s="19" t="s">
        <v>28</v>
      </c>
      <c r="I139" s="19" t="s">
        <v>102</v>
      </c>
      <c r="J139" s="19">
        <v>0</v>
      </c>
      <c r="K139" s="19">
        <v>0</v>
      </c>
      <c r="L139" s="20">
        <v>0</v>
      </c>
      <c r="M139" s="20">
        <v>0</v>
      </c>
      <c r="N139" s="20">
        <v>0</v>
      </c>
      <c r="O139" s="19">
        <v>0</v>
      </c>
      <c r="P139" s="19">
        <v>0</v>
      </c>
      <c r="Q139" s="20">
        <v>0</v>
      </c>
      <c r="R139" s="20">
        <v>0</v>
      </c>
      <c r="S139" s="20">
        <v>0</v>
      </c>
      <c r="T139" s="19">
        <v>0</v>
      </c>
      <c r="U139" s="19">
        <v>0</v>
      </c>
      <c r="V139" s="20">
        <v>0</v>
      </c>
      <c r="W139" s="20">
        <v>0</v>
      </c>
      <c r="X139" s="20">
        <v>0</v>
      </c>
    </row>
    <row r="140" spans="5:24" x14ac:dyDescent="0.3">
      <c r="E140" s="21">
        <v>206044.06</v>
      </c>
      <c r="F140" s="19" t="s">
        <v>23</v>
      </c>
      <c r="G140" s="19" t="s">
        <v>109</v>
      </c>
      <c r="H140" s="19" t="s">
        <v>29</v>
      </c>
      <c r="I140" s="19" t="s">
        <v>102</v>
      </c>
      <c r="J140" s="19">
        <v>0</v>
      </c>
      <c r="K140" s="19">
        <v>0</v>
      </c>
      <c r="L140" s="20">
        <v>0</v>
      </c>
      <c r="M140" s="20">
        <v>0</v>
      </c>
      <c r="N140" s="20">
        <v>0</v>
      </c>
      <c r="O140" s="19">
        <v>0</v>
      </c>
      <c r="P140" s="19">
        <v>0</v>
      </c>
      <c r="Q140" s="20">
        <v>0</v>
      </c>
      <c r="R140" s="20">
        <v>0</v>
      </c>
      <c r="S140" s="20">
        <v>0</v>
      </c>
      <c r="T140" s="19">
        <v>0</v>
      </c>
      <c r="U140" s="19">
        <v>0</v>
      </c>
      <c r="V140" s="20">
        <v>0</v>
      </c>
      <c r="W140" s="20">
        <v>0</v>
      </c>
      <c r="X140" s="20">
        <v>0</v>
      </c>
    </row>
    <row r="141" spans="5:24" x14ac:dyDescent="0.3">
      <c r="E141" s="21">
        <v>206044.07</v>
      </c>
      <c r="F141" s="19" t="s">
        <v>23</v>
      </c>
      <c r="G141" s="19" t="s">
        <v>109</v>
      </c>
      <c r="H141" s="19" t="s">
        <v>30</v>
      </c>
      <c r="I141" s="19" t="s">
        <v>102</v>
      </c>
      <c r="J141" s="19">
        <v>0</v>
      </c>
      <c r="K141" s="19">
        <v>0</v>
      </c>
      <c r="L141" s="20">
        <v>0</v>
      </c>
      <c r="M141" s="20">
        <v>0</v>
      </c>
      <c r="N141" s="20">
        <v>0</v>
      </c>
      <c r="O141" s="19">
        <v>0</v>
      </c>
      <c r="P141" s="19">
        <v>0</v>
      </c>
      <c r="Q141" s="20">
        <v>0</v>
      </c>
      <c r="R141" s="20">
        <v>0</v>
      </c>
      <c r="S141" s="20">
        <v>0</v>
      </c>
      <c r="T141" s="19">
        <v>0</v>
      </c>
      <c r="U141" s="19">
        <v>0</v>
      </c>
      <c r="V141" s="20">
        <v>0</v>
      </c>
      <c r="W141" s="20">
        <v>0</v>
      </c>
      <c r="X141" s="20">
        <v>0</v>
      </c>
    </row>
    <row r="142" spans="5:24" x14ac:dyDescent="0.3">
      <c r="E142" s="21">
        <v>206044.08</v>
      </c>
      <c r="F142" s="19" t="s">
        <v>23</v>
      </c>
      <c r="G142" s="19" t="s">
        <v>109</v>
      </c>
      <c r="H142" s="19" t="s">
        <v>31</v>
      </c>
      <c r="I142" s="19" t="s">
        <v>102</v>
      </c>
      <c r="J142" s="19">
        <v>1.1951729560000001E-2</v>
      </c>
      <c r="K142" s="19">
        <v>1.1951729560000001E-2</v>
      </c>
      <c r="L142" s="20">
        <v>2.3903459120000001E-3</v>
      </c>
      <c r="M142" s="20">
        <v>2.3903459120000001E-3</v>
      </c>
      <c r="N142" s="20">
        <v>2.3903459120000001E-3</v>
      </c>
      <c r="O142" s="19">
        <v>1.7927594339999998E-2</v>
      </c>
      <c r="P142" s="19">
        <v>1.7927594339999998E-2</v>
      </c>
      <c r="Q142" s="20">
        <v>4.1831053460000007E-3</v>
      </c>
      <c r="R142" s="20">
        <v>4.1831053460000007E-3</v>
      </c>
      <c r="S142" s="20">
        <v>4.1831053460000007E-3</v>
      </c>
      <c r="T142" s="19">
        <v>2.3903459120000001E-2</v>
      </c>
      <c r="U142" s="19">
        <v>2.3903459120000001E-2</v>
      </c>
      <c r="V142" s="20">
        <v>5.9758647800000012E-3</v>
      </c>
      <c r="W142" s="20">
        <v>5.9758647800000012E-3</v>
      </c>
      <c r="X142" s="20">
        <v>5.9758647800000012E-3</v>
      </c>
    </row>
    <row r="143" spans="5:24" x14ac:dyDescent="0.3">
      <c r="E143" s="21">
        <v>206044.09</v>
      </c>
      <c r="F143" s="19" t="s">
        <v>23</v>
      </c>
      <c r="G143" s="19" t="s">
        <v>109</v>
      </c>
      <c r="H143" s="19" t="s">
        <v>32</v>
      </c>
      <c r="I143" s="19" t="s">
        <v>102</v>
      </c>
      <c r="J143" s="19">
        <v>0</v>
      </c>
      <c r="K143" s="19">
        <v>0</v>
      </c>
      <c r="L143" s="20">
        <v>0</v>
      </c>
      <c r="M143" s="20">
        <v>0</v>
      </c>
      <c r="N143" s="20">
        <v>0</v>
      </c>
      <c r="O143" s="19">
        <v>0</v>
      </c>
      <c r="P143" s="19">
        <v>0</v>
      </c>
      <c r="Q143" s="20">
        <v>0</v>
      </c>
      <c r="R143" s="20">
        <v>0</v>
      </c>
      <c r="S143" s="20">
        <v>0</v>
      </c>
      <c r="T143" s="19">
        <v>0</v>
      </c>
      <c r="U143" s="19">
        <v>0</v>
      </c>
      <c r="V143" s="20">
        <v>0</v>
      </c>
      <c r="W143" s="20">
        <v>0</v>
      </c>
      <c r="X143" s="20">
        <v>0</v>
      </c>
    </row>
    <row r="144" spans="5:24" x14ac:dyDescent="0.3">
      <c r="E144" s="21">
        <v>206044.1</v>
      </c>
      <c r="F144" s="19" t="s">
        <v>35</v>
      </c>
      <c r="G144" s="19" t="s">
        <v>109</v>
      </c>
      <c r="H144" s="19" t="s">
        <v>36</v>
      </c>
      <c r="I144" s="19" t="s">
        <v>102</v>
      </c>
      <c r="J144" s="19">
        <v>9.9506514379999994E-2</v>
      </c>
      <c r="K144" s="19">
        <v>9.9506514379999994E-2</v>
      </c>
      <c r="L144" s="20">
        <v>1.9901302876000001E-2</v>
      </c>
      <c r="M144" s="20">
        <v>1.9901302876000001E-2</v>
      </c>
      <c r="N144" s="20">
        <v>1.9901302876000001E-2</v>
      </c>
      <c r="O144" s="19">
        <v>0.14925977157</v>
      </c>
      <c r="P144" s="19">
        <v>0.14925977157</v>
      </c>
      <c r="Q144" s="20">
        <v>3.4827280033000001E-2</v>
      </c>
      <c r="R144" s="20">
        <v>3.4827280033000001E-2</v>
      </c>
      <c r="S144" s="20">
        <v>3.4827280033000001E-2</v>
      </c>
      <c r="T144" s="19">
        <v>0.19901302875999999</v>
      </c>
      <c r="U144" s="19">
        <v>0.19901302875999999</v>
      </c>
      <c r="V144" s="20">
        <v>4.9753257189999997E-2</v>
      </c>
      <c r="W144" s="20">
        <v>4.9753257189999997E-2</v>
      </c>
      <c r="X144" s="20">
        <v>4.9753257189999997E-2</v>
      </c>
    </row>
    <row r="145" spans="5:24" x14ac:dyDescent="0.3">
      <c r="E145" s="21">
        <v>106018.17</v>
      </c>
      <c r="F145" s="19" t="s">
        <v>42</v>
      </c>
      <c r="G145" s="19" t="s">
        <v>110</v>
      </c>
      <c r="H145" s="19" t="s">
        <v>78</v>
      </c>
      <c r="I145" s="19" t="s">
        <v>88</v>
      </c>
      <c r="J145" s="19">
        <v>1.328550224454</v>
      </c>
      <c r="K145" s="19">
        <v>1.328550224454</v>
      </c>
      <c r="L145" s="20">
        <v>0</v>
      </c>
      <c r="M145" s="20">
        <v>7.6001919052199995E-2</v>
      </c>
      <c r="N145" s="20">
        <v>7.6001919052199995E-2</v>
      </c>
      <c r="O145" s="19">
        <v>1.6815896568149999</v>
      </c>
      <c r="P145" s="19">
        <v>1.6815896568149999</v>
      </c>
      <c r="Q145" s="20">
        <v>0</v>
      </c>
      <c r="R145" s="20">
        <v>0.20900527739354999</v>
      </c>
      <c r="S145" s="20">
        <v>0.20900527739354999</v>
      </c>
      <c r="T145" s="19">
        <v>2.1282155544389996</v>
      </c>
      <c r="U145" s="19">
        <v>2.1282155544389996</v>
      </c>
      <c r="V145" s="20">
        <v>0</v>
      </c>
      <c r="W145" s="20">
        <v>0.38000959526099998</v>
      </c>
      <c r="X145" s="20">
        <v>0.38000959526099998</v>
      </c>
    </row>
    <row r="146" spans="5:24" x14ac:dyDescent="0.3">
      <c r="E146" s="21">
        <v>206037.01</v>
      </c>
      <c r="F146" s="19" t="s">
        <v>23</v>
      </c>
      <c r="G146" s="19" t="s">
        <v>110</v>
      </c>
      <c r="H146" s="19" t="s">
        <v>24</v>
      </c>
      <c r="I146" s="19" t="s">
        <v>99</v>
      </c>
      <c r="J146" s="19">
        <v>8.5123693749000001E-2</v>
      </c>
      <c r="K146" s="19">
        <v>0</v>
      </c>
      <c r="L146" s="20">
        <v>0</v>
      </c>
      <c r="M146" s="20">
        <v>0</v>
      </c>
      <c r="N146" s="20">
        <v>0</v>
      </c>
      <c r="O146" s="19">
        <v>0.12336592096199998</v>
      </c>
      <c r="P146" s="19">
        <v>0</v>
      </c>
      <c r="Q146" s="20">
        <v>0</v>
      </c>
      <c r="R146" s="20">
        <v>0</v>
      </c>
      <c r="S146" s="20">
        <v>0</v>
      </c>
      <c r="T146" s="19">
        <v>0.17876579829899999</v>
      </c>
      <c r="U146" s="19">
        <v>0</v>
      </c>
      <c r="V146" s="20">
        <v>0</v>
      </c>
      <c r="W146" s="20">
        <v>0</v>
      </c>
      <c r="X146" s="20">
        <v>0</v>
      </c>
    </row>
    <row r="147" spans="5:24" x14ac:dyDescent="0.3">
      <c r="E147" s="21">
        <v>306033.09999999998</v>
      </c>
      <c r="F147" s="19" t="s">
        <v>35</v>
      </c>
      <c r="G147" s="19" t="s">
        <v>34</v>
      </c>
      <c r="H147" s="19" t="s">
        <v>36</v>
      </c>
      <c r="I147" s="19" t="s">
        <v>94</v>
      </c>
      <c r="J147" s="19">
        <v>17.627765595900001</v>
      </c>
      <c r="K147" s="19">
        <v>17.627765595900001</v>
      </c>
      <c r="L147" s="20">
        <v>5.0316146458200004</v>
      </c>
      <c r="M147" s="20">
        <v>5.4423586985399997</v>
      </c>
      <c r="N147" s="20">
        <v>6.7430481988200004</v>
      </c>
      <c r="O147" s="19">
        <v>17.627765595900001</v>
      </c>
      <c r="P147" s="19">
        <v>17.627765595900001</v>
      </c>
      <c r="Q147" s="20">
        <v>5.0829576524100002</v>
      </c>
      <c r="R147" s="20">
        <v>5.80175974467</v>
      </c>
      <c r="S147" s="20">
        <v>8.0779663701600004</v>
      </c>
      <c r="T147" s="19">
        <v>17.627765595900001</v>
      </c>
      <c r="U147" s="19">
        <v>17.627765595900001</v>
      </c>
      <c r="V147" s="20">
        <v>5.134300659</v>
      </c>
      <c r="W147" s="20">
        <v>6.1611607908000003</v>
      </c>
      <c r="X147" s="20">
        <v>9.4128845415000004</v>
      </c>
    </row>
    <row r="148" spans="5:24" x14ac:dyDescent="0.3">
      <c r="E148" s="21">
        <v>306039.09999999998</v>
      </c>
      <c r="F148" s="19" t="s">
        <v>35</v>
      </c>
      <c r="G148" s="19" t="s">
        <v>37</v>
      </c>
      <c r="H148" s="19" t="s">
        <v>36</v>
      </c>
      <c r="I148" s="19" t="s">
        <v>94</v>
      </c>
      <c r="J148" s="19">
        <v>15.475386222099999</v>
      </c>
      <c r="K148" s="19">
        <v>15.475386222099999</v>
      </c>
      <c r="L148" s="20">
        <v>1.26122585604</v>
      </c>
      <c r="M148" s="20">
        <v>1.3047164028</v>
      </c>
      <c r="N148" s="20">
        <v>1.4061943452400001</v>
      </c>
      <c r="O148" s="19">
        <v>15.475386222099999</v>
      </c>
      <c r="P148" s="19">
        <v>15.475386222099999</v>
      </c>
      <c r="Q148" s="20">
        <v>2.2071452480699998</v>
      </c>
      <c r="R148" s="20">
        <v>2.2832537048999999</v>
      </c>
      <c r="S148" s="20">
        <v>2.4608401041699999</v>
      </c>
      <c r="T148" s="19">
        <v>15.475386222099999</v>
      </c>
      <c r="U148" s="19">
        <v>15.475386222099999</v>
      </c>
      <c r="V148" s="20">
        <v>3.1530646400999998</v>
      </c>
      <c r="W148" s="20">
        <v>3.2617910069999998</v>
      </c>
      <c r="X148" s="20">
        <v>3.5154858630999994</v>
      </c>
    </row>
    <row r="149" spans="5:24" x14ac:dyDescent="0.3">
      <c r="E149" s="21">
        <v>206035.01</v>
      </c>
      <c r="F149" s="19" t="s">
        <v>23</v>
      </c>
      <c r="G149" s="19" t="s">
        <v>111</v>
      </c>
      <c r="H149" s="19" t="s">
        <v>24</v>
      </c>
      <c r="I149" s="19" t="s">
        <v>94</v>
      </c>
      <c r="J149" s="19">
        <v>3.9060000000000001</v>
      </c>
      <c r="K149" s="19">
        <v>3.9060000000000001</v>
      </c>
      <c r="L149" s="20">
        <v>0</v>
      </c>
      <c r="M149" s="20">
        <v>0.22320000000000004</v>
      </c>
      <c r="N149" s="20">
        <v>0.26040000000000002</v>
      </c>
      <c r="O149" s="19">
        <v>4.0919999999999996</v>
      </c>
      <c r="P149" s="19">
        <v>4.0919999999999996</v>
      </c>
      <c r="Q149" s="20">
        <v>0</v>
      </c>
      <c r="R149" s="20">
        <v>0.61380000000000001</v>
      </c>
      <c r="S149" s="20">
        <v>0.71609999999999996</v>
      </c>
      <c r="T149" s="19">
        <v>4.0919999999999996</v>
      </c>
      <c r="U149" s="19">
        <v>4.0919999999999996</v>
      </c>
      <c r="V149" s="20">
        <v>0</v>
      </c>
      <c r="W149" s="20">
        <v>1.1160000000000001</v>
      </c>
      <c r="X149" s="20">
        <v>1.302</v>
      </c>
    </row>
    <row r="150" spans="5:24" x14ac:dyDescent="0.3">
      <c r="E150" s="21">
        <v>206035.02</v>
      </c>
      <c r="F150" s="19" t="s">
        <v>23</v>
      </c>
      <c r="G150" s="19" t="s">
        <v>111</v>
      </c>
      <c r="H150" s="19" t="s">
        <v>25</v>
      </c>
      <c r="I150" s="19" t="s">
        <v>94</v>
      </c>
      <c r="J150" s="19">
        <v>1.302</v>
      </c>
      <c r="K150" s="19">
        <v>1.302</v>
      </c>
      <c r="L150" s="20">
        <v>0</v>
      </c>
      <c r="M150" s="20">
        <v>7.4400000000000008E-2</v>
      </c>
      <c r="N150" s="20">
        <v>7.4400000000000008E-2</v>
      </c>
      <c r="O150" s="19">
        <v>1.302</v>
      </c>
      <c r="P150" s="19">
        <v>1.302</v>
      </c>
      <c r="Q150" s="20">
        <v>0</v>
      </c>
      <c r="R150" s="20">
        <v>0.2046</v>
      </c>
      <c r="S150" s="20">
        <v>0.2046</v>
      </c>
      <c r="T150" s="19">
        <v>1.302</v>
      </c>
      <c r="U150" s="19">
        <v>1.302</v>
      </c>
      <c r="V150" s="20">
        <v>0</v>
      </c>
      <c r="W150" s="20">
        <v>0.372</v>
      </c>
      <c r="X150" s="20">
        <v>0.372</v>
      </c>
    </row>
    <row r="151" spans="5:24" x14ac:dyDescent="0.3">
      <c r="E151" s="21">
        <v>206035.03</v>
      </c>
      <c r="F151" s="19" t="s">
        <v>23</v>
      </c>
      <c r="G151" s="19" t="s">
        <v>111</v>
      </c>
      <c r="H151" s="19" t="s">
        <v>26</v>
      </c>
      <c r="I151" s="19" t="s">
        <v>94</v>
      </c>
      <c r="J151" s="19">
        <v>0.93</v>
      </c>
      <c r="K151" s="19">
        <v>0.93</v>
      </c>
      <c r="L151" s="20">
        <v>0</v>
      </c>
      <c r="M151" s="20">
        <v>3.7200000000000004E-2</v>
      </c>
      <c r="N151" s="20">
        <v>7.4400000000000008E-2</v>
      </c>
      <c r="O151" s="19">
        <v>0.93</v>
      </c>
      <c r="P151" s="19">
        <v>0.93</v>
      </c>
      <c r="Q151" s="20">
        <v>0</v>
      </c>
      <c r="R151" s="20">
        <v>0.1023</v>
      </c>
      <c r="S151" s="20">
        <v>0.2046</v>
      </c>
      <c r="T151" s="19">
        <v>0.93</v>
      </c>
      <c r="U151" s="19">
        <v>0.93</v>
      </c>
      <c r="V151" s="20">
        <v>0</v>
      </c>
      <c r="W151" s="20">
        <v>0.186</v>
      </c>
      <c r="X151" s="20">
        <v>0.372</v>
      </c>
    </row>
    <row r="152" spans="5:24" x14ac:dyDescent="0.3">
      <c r="E152" s="21">
        <v>206035.04</v>
      </c>
      <c r="F152" s="19" t="s">
        <v>23</v>
      </c>
      <c r="G152" s="19" t="s">
        <v>111</v>
      </c>
      <c r="H152" s="19" t="s">
        <v>27</v>
      </c>
      <c r="I152" s="19" t="s">
        <v>94</v>
      </c>
      <c r="J152" s="19">
        <v>5.1150000000000002</v>
      </c>
      <c r="K152" s="19">
        <v>5.1150000000000002</v>
      </c>
      <c r="L152" s="20">
        <v>0</v>
      </c>
      <c r="M152" s="20">
        <v>0.27900000000000008</v>
      </c>
      <c r="N152" s="20">
        <v>0.27900000000000008</v>
      </c>
      <c r="O152" s="19">
        <v>5.1150000000000002</v>
      </c>
      <c r="P152" s="19">
        <v>5.1150000000000002</v>
      </c>
      <c r="Q152" s="20">
        <v>0</v>
      </c>
      <c r="R152" s="20">
        <v>0.76724999999999999</v>
      </c>
      <c r="S152" s="20">
        <v>0.76724999999999999</v>
      </c>
      <c r="T152" s="19">
        <v>5.1150000000000002</v>
      </c>
      <c r="U152" s="19">
        <v>5.1150000000000002</v>
      </c>
      <c r="V152" s="20">
        <v>0</v>
      </c>
      <c r="W152" s="20">
        <v>1.395</v>
      </c>
      <c r="X152" s="20">
        <v>1.395</v>
      </c>
    </row>
    <row r="153" spans="5:24" x14ac:dyDescent="0.3">
      <c r="E153" s="21">
        <v>206035.05</v>
      </c>
      <c r="F153" s="19" t="s">
        <v>23</v>
      </c>
      <c r="G153" s="19" t="s">
        <v>111</v>
      </c>
      <c r="H153" s="19" t="s">
        <v>28</v>
      </c>
      <c r="I153" s="19" t="s">
        <v>94</v>
      </c>
      <c r="J153" s="19">
        <v>4.6500000000000004</v>
      </c>
      <c r="K153" s="19">
        <v>4.6500000000000004</v>
      </c>
      <c r="L153" s="20">
        <v>0</v>
      </c>
      <c r="M153" s="20">
        <v>0.27900000000000008</v>
      </c>
      <c r="N153" s="20">
        <v>0.27900000000000008</v>
      </c>
      <c r="O153" s="19">
        <v>4.6500000000000004</v>
      </c>
      <c r="P153" s="19">
        <v>4.6500000000000004</v>
      </c>
      <c r="Q153" s="20">
        <v>0</v>
      </c>
      <c r="R153" s="20">
        <v>0.76724999999999999</v>
      </c>
      <c r="S153" s="20">
        <v>0.76724999999999999</v>
      </c>
      <c r="T153" s="19">
        <v>4.6500000000000004</v>
      </c>
      <c r="U153" s="19">
        <v>4.6500000000000004</v>
      </c>
      <c r="V153" s="20">
        <v>0</v>
      </c>
      <c r="W153" s="20">
        <v>1.395</v>
      </c>
      <c r="X153" s="20">
        <v>1.395</v>
      </c>
    </row>
    <row r="154" spans="5:24" x14ac:dyDescent="0.3">
      <c r="E154" s="21">
        <v>206035.09</v>
      </c>
      <c r="F154" s="19" t="s">
        <v>23</v>
      </c>
      <c r="G154" s="19" t="s">
        <v>111</v>
      </c>
      <c r="H154" s="19" t="s">
        <v>32</v>
      </c>
      <c r="I154" s="19" t="s">
        <v>94</v>
      </c>
      <c r="J154" s="19">
        <v>0.372</v>
      </c>
      <c r="K154" s="19">
        <v>0.372</v>
      </c>
      <c r="L154" s="20">
        <v>0</v>
      </c>
      <c r="M154" s="20">
        <v>3.7200000000000004E-2</v>
      </c>
      <c r="N154" s="20">
        <v>3.7200000000000004E-2</v>
      </c>
      <c r="O154" s="19">
        <v>0.372</v>
      </c>
      <c r="P154" s="19">
        <v>0.372</v>
      </c>
      <c r="Q154" s="20">
        <v>0</v>
      </c>
      <c r="R154" s="20">
        <v>0.1023</v>
      </c>
      <c r="S154" s="20">
        <v>0.1023</v>
      </c>
      <c r="T154" s="19">
        <v>0.372</v>
      </c>
      <c r="U154" s="19">
        <v>0.372</v>
      </c>
      <c r="V154" s="20">
        <v>0</v>
      </c>
      <c r="W154" s="20">
        <v>0.186</v>
      </c>
      <c r="X154" s="20">
        <v>0.186</v>
      </c>
    </row>
    <row r="155" spans="5:24" x14ac:dyDescent="0.3">
      <c r="E155" s="21">
        <v>206035.1</v>
      </c>
      <c r="F155" s="19" t="s">
        <v>35</v>
      </c>
      <c r="G155" s="19" t="s">
        <v>111</v>
      </c>
      <c r="H155" s="19" t="s">
        <v>36</v>
      </c>
      <c r="I155" s="19" t="s">
        <v>94</v>
      </c>
      <c r="J155" s="19">
        <v>5.1150000000000002</v>
      </c>
      <c r="K155" s="19">
        <v>5.1150000000000002</v>
      </c>
      <c r="L155" s="20">
        <v>0</v>
      </c>
      <c r="M155" s="20">
        <v>0.27900000000000008</v>
      </c>
      <c r="N155" s="20">
        <v>0.27900000000000008</v>
      </c>
      <c r="O155" s="19">
        <v>5.1150000000000002</v>
      </c>
      <c r="P155" s="19">
        <v>5.1150000000000002</v>
      </c>
      <c r="Q155" s="20">
        <v>0</v>
      </c>
      <c r="R155" s="20">
        <v>0.76724999999999999</v>
      </c>
      <c r="S155" s="20">
        <v>0.76724999999999999</v>
      </c>
      <c r="T155" s="19">
        <v>5.1150000000000002</v>
      </c>
      <c r="U155" s="19">
        <v>5.1150000000000002</v>
      </c>
      <c r="V155" s="20">
        <v>0</v>
      </c>
      <c r="W155" s="20">
        <v>1.395</v>
      </c>
      <c r="X155" s="20">
        <v>1.395</v>
      </c>
    </row>
    <row r="156" spans="5:24" x14ac:dyDescent="0.3">
      <c r="E156" s="21">
        <v>206036.01</v>
      </c>
      <c r="F156" s="19" t="s">
        <v>23</v>
      </c>
      <c r="G156" s="19" t="s">
        <v>112</v>
      </c>
      <c r="H156" s="19" t="s">
        <v>24</v>
      </c>
      <c r="I156" s="19" t="s">
        <v>94</v>
      </c>
      <c r="J156" s="19">
        <v>2.5369071696000001</v>
      </c>
      <c r="K156" s="19">
        <v>2.5369071696000001</v>
      </c>
      <c r="L156" s="20">
        <v>0</v>
      </c>
      <c r="M156" s="20">
        <v>0.16912714464</v>
      </c>
      <c r="N156" s="20">
        <v>0.16912714464</v>
      </c>
      <c r="O156" s="19">
        <v>2.9597250312000001</v>
      </c>
      <c r="P156" s="19">
        <v>2.9597250312000001</v>
      </c>
      <c r="Q156" s="20">
        <v>0</v>
      </c>
      <c r="R156" s="20">
        <v>0.46509964776000001</v>
      </c>
      <c r="S156" s="20">
        <v>0.46509964776000001</v>
      </c>
      <c r="T156" s="19">
        <v>2.9597250312000001</v>
      </c>
      <c r="U156" s="19">
        <v>2.9597250312000001</v>
      </c>
      <c r="V156" s="20">
        <v>0</v>
      </c>
      <c r="W156" s="20">
        <v>0.84563572320000002</v>
      </c>
      <c r="X156" s="20">
        <v>0.84563572320000002</v>
      </c>
    </row>
    <row r="157" spans="5:24" x14ac:dyDescent="0.3">
      <c r="E157" s="21">
        <v>206036.02</v>
      </c>
      <c r="F157" s="19" t="s">
        <v>23</v>
      </c>
      <c r="G157" s="19" t="s">
        <v>112</v>
      </c>
      <c r="H157" s="19" t="s">
        <v>25</v>
      </c>
      <c r="I157" s="19" t="s">
        <v>94</v>
      </c>
      <c r="J157" s="19">
        <v>0.86643234660000013</v>
      </c>
      <c r="K157" s="19">
        <v>0.86643234660000013</v>
      </c>
      <c r="L157" s="20">
        <v>0</v>
      </c>
      <c r="M157" s="20">
        <v>5.7762156440000004E-2</v>
      </c>
      <c r="N157" s="20">
        <v>5.7762156440000004E-2</v>
      </c>
      <c r="O157" s="19">
        <v>0.86643234660000013</v>
      </c>
      <c r="P157" s="19">
        <v>0.86643234660000013</v>
      </c>
      <c r="Q157" s="20">
        <v>0</v>
      </c>
      <c r="R157" s="20">
        <v>0.15884593020999999</v>
      </c>
      <c r="S157" s="20">
        <v>0.15884593020999999</v>
      </c>
      <c r="T157" s="19">
        <v>0.86643234660000013</v>
      </c>
      <c r="U157" s="19">
        <v>0.86643234660000013</v>
      </c>
      <c r="V157" s="20">
        <v>0</v>
      </c>
      <c r="W157" s="20">
        <v>0.2888107822</v>
      </c>
      <c r="X157" s="20">
        <v>0.2888107822</v>
      </c>
    </row>
    <row r="158" spans="5:24" x14ac:dyDescent="0.3">
      <c r="E158" s="21">
        <v>206036.03</v>
      </c>
      <c r="F158" s="19" t="s">
        <v>23</v>
      </c>
      <c r="G158" s="19" t="s">
        <v>112</v>
      </c>
      <c r="H158" s="19" t="s">
        <v>26</v>
      </c>
      <c r="I158" s="19" t="s">
        <v>94</v>
      </c>
      <c r="J158" s="19">
        <v>0.50071165880000001</v>
      </c>
      <c r="K158" s="19">
        <v>0.50071165880000001</v>
      </c>
      <c r="L158" s="20">
        <v>0</v>
      </c>
      <c r="M158" s="20">
        <v>5.0071165880000004E-2</v>
      </c>
      <c r="N158" s="20">
        <v>5.0071165880000004E-2</v>
      </c>
      <c r="O158" s="19">
        <v>0.50071165880000001</v>
      </c>
      <c r="P158" s="19">
        <v>0.50071165880000001</v>
      </c>
      <c r="Q158" s="20">
        <v>0</v>
      </c>
      <c r="R158" s="20">
        <v>0.13769570616999999</v>
      </c>
      <c r="S158" s="20">
        <v>0.13769570616999999</v>
      </c>
      <c r="T158" s="19">
        <v>0.75106748820000002</v>
      </c>
      <c r="U158" s="19">
        <v>0.75106748820000002</v>
      </c>
      <c r="V158" s="20">
        <v>0</v>
      </c>
      <c r="W158" s="20">
        <v>0.25035582940000001</v>
      </c>
      <c r="X158" s="20">
        <v>0.25035582940000001</v>
      </c>
    </row>
    <row r="159" spans="5:24" x14ac:dyDescent="0.3">
      <c r="E159" s="21">
        <v>206036.04</v>
      </c>
      <c r="F159" s="19" t="s">
        <v>23</v>
      </c>
      <c r="G159" s="19" t="s">
        <v>112</v>
      </c>
      <c r="H159" s="19" t="s">
        <v>27</v>
      </c>
      <c r="I159" s="19" t="s">
        <v>94</v>
      </c>
      <c r="J159" s="19">
        <v>0.99338826440000005</v>
      </c>
      <c r="K159" s="19">
        <v>0.99338826440000005</v>
      </c>
      <c r="L159" s="20">
        <v>0</v>
      </c>
      <c r="M159" s="20">
        <v>9.9338826440000014E-2</v>
      </c>
      <c r="N159" s="20">
        <v>9.9338826440000014E-2</v>
      </c>
      <c r="O159" s="19">
        <v>1.4900823966000001</v>
      </c>
      <c r="P159" s="19">
        <v>1.4900823966000001</v>
      </c>
      <c r="Q159" s="20">
        <v>0</v>
      </c>
      <c r="R159" s="20">
        <v>0.27318177270999999</v>
      </c>
      <c r="S159" s="20">
        <v>0.27318177270999999</v>
      </c>
      <c r="T159" s="19">
        <v>1.4900823966000001</v>
      </c>
      <c r="U159" s="19">
        <v>1.4900823966000001</v>
      </c>
      <c r="V159" s="20">
        <v>0</v>
      </c>
      <c r="W159" s="20">
        <v>0.49669413220000003</v>
      </c>
      <c r="X159" s="20">
        <v>0.49669413220000003</v>
      </c>
    </row>
    <row r="160" spans="5:24" x14ac:dyDescent="0.3">
      <c r="E160" s="21">
        <v>206036.05</v>
      </c>
      <c r="F160" s="19" t="s">
        <v>23</v>
      </c>
      <c r="G160" s="19" t="s">
        <v>112</v>
      </c>
      <c r="H160" s="19" t="s">
        <v>28</v>
      </c>
      <c r="I160" s="19" t="s">
        <v>94</v>
      </c>
      <c r="J160" s="19">
        <v>1.2341043440999999</v>
      </c>
      <c r="K160" s="19">
        <v>1.2341043440999999</v>
      </c>
      <c r="L160" s="20">
        <v>0</v>
      </c>
      <c r="M160" s="20">
        <v>8.2273622939999999E-2</v>
      </c>
      <c r="N160" s="20">
        <v>8.2273622939999999E-2</v>
      </c>
      <c r="O160" s="19">
        <v>1.2341043440999999</v>
      </c>
      <c r="P160" s="19">
        <v>1.2341043440999999</v>
      </c>
      <c r="Q160" s="20">
        <v>0</v>
      </c>
      <c r="R160" s="20">
        <v>0.22625246308499997</v>
      </c>
      <c r="S160" s="20">
        <v>0.22625246308499997</v>
      </c>
      <c r="T160" s="19">
        <v>1.2341043440999999</v>
      </c>
      <c r="U160" s="19">
        <v>1.2341043440999999</v>
      </c>
      <c r="V160" s="20">
        <v>0</v>
      </c>
      <c r="W160" s="20">
        <v>0.41136811469999995</v>
      </c>
      <c r="X160" s="20">
        <v>0.41136811469999995</v>
      </c>
    </row>
    <row r="161" spans="5:24" x14ac:dyDescent="0.3">
      <c r="E161" s="21">
        <v>206036.09</v>
      </c>
      <c r="F161" s="19" t="s">
        <v>23</v>
      </c>
      <c r="G161" s="19" t="s">
        <v>112</v>
      </c>
      <c r="H161" s="19" t="s">
        <v>32</v>
      </c>
      <c r="I161" s="19" t="s">
        <v>94</v>
      </c>
      <c r="J161" s="19">
        <v>0</v>
      </c>
      <c r="K161" s="19">
        <v>0</v>
      </c>
      <c r="L161" s="20">
        <v>0</v>
      </c>
      <c r="M161" s="20">
        <v>0</v>
      </c>
      <c r="N161" s="20">
        <v>0</v>
      </c>
      <c r="O161" s="19">
        <v>0</v>
      </c>
      <c r="P161" s="19">
        <v>0</v>
      </c>
      <c r="Q161" s="20">
        <v>0</v>
      </c>
      <c r="R161" s="20">
        <v>0</v>
      </c>
      <c r="S161" s="20">
        <v>0</v>
      </c>
      <c r="T161" s="19">
        <v>0</v>
      </c>
      <c r="U161" s="19">
        <v>0</v>
      </c>
      <c r="V161" s="20">
        <v>0</v>
      </c>
      <c r="W161" s="20">
        <v>0</v>
      </c>
      <c r="X161" s="20">
        <v>0</v>
      </c>
    </row>
    <row r="162" spans="5:24" x14ac:dyDescent="0.3">
      <c r="E162" s="21">
        <v>206036.1</v>
      </c>
      <c r="F162" s="19" t="s">
        <v>35</v>
      </c>
      <c r="G162" s="19" t="s">
        <v>112</v>
      </c>
      <c r="H162" s="19" t="s">
        <v>36</v>
      </c>
      <c r="I162" s="19" t="s">
        <v>94</v>
      </c>
      <c r="J162" s="19">
        <v>0.95983024100000003</v>
      </c>
      <c r="K162" s="19">
        <v>0.95983024100000003</v>
      </c>
      <c r="L162" s="20">
        <v>0</v>
      </c>
      <c r="M162" s="20">
        <v>9.5983024100000008E-2</v>
      </c>
      <c r="N162" s="20">
        <v>9.5983024100000008E-2</v>
      </c>
      <c r="O162" s="19">
        <v>1.4397453615</v>
      </c>
      <c r="P162" s="19">
        <v>1.4397453615</v>
      </c>
      <c r="Q162" s="20">
        <v>0</v>
      </c>
      <c r="R162" s="20">
        <v>0.26395331627500002</v>
      </c>
      <c r="S162" s="20">
        <v>0.26395331627500002</v>
      </c>
      <c r="T162" s="19">
        <v>1.4397453615</v>
      </c>
      <c r="U162" s="19">
        <v>1.4397453615</v>
      </c>
      <c r="V162" s="20">
        <v>0</v>
      </c>
      <c r="W162" s="20">
        <v>0.47991512050000001</v>
      </c>
      <c r="X162" s="20">
        <v>0.47991512050000001</v>
      </c>
    </row>
    <row r="163" spans="5:24" x14ac:dyDescent="0.3">
      <c r="E163" s="21">
        <v>206045.01</v>
      </c>
      <c r="F163" s="19" t="s">
        <v>23</v>
      </c>
      <c r="G163" s="19" t="s">
        <v>113</v>
      </c>
      <c r="H163" s="19" t="s">
        <v>24</v>
      </c>
      <c r="I163" s="19" t="s">
        <v>102</v>
      </c>
      <c r="J163" s="19">
        <v>0.29811465520000002</v>
      </c>
      <c r="K163" s="19">
        <v>0.29811465520000002</v>
      </c>
      <c r="L163" s="20">
        <v>0.11924586208000001</v>
      </c>
      <c r="M163" s="20">
        <v>0.11924586208000001</v>
      </c>
      <c r="N163" s="20">
        <v>0.11924586208000001</v>
      </c>
      <c r="O163" s="19">
        <v>0.29811465520000002</v>
      </c>
      <c r="P163" s="19">
        <v>0.29811465520000002</v>
      </c>
      <c r="Q163" s="20">
        <v>0.20868025864</v>
      </c>
      <c r="R163" s="20">
        <v>0.20868025864</v>
      </c>
      <c r="S163" s="20">
        <v>0.20868025864</v>
      </c>
      <c r="T163" s="19">
        <v>0.59622931040000005</v>
      </c>
      <c r="U163" s="19">
        <v>0.59622931040000005</v>
      </c>
      <c r="V163" s="20">
        <v>0.29811465520000002</v>
      </c>
      <c r="W163" s="20">
        <v>0.29811465520000002</v>
      </c>
      <c r="X163" s="20">
        <v>0.29811465520000002</v>
      </c>
    </row>
    <row r="164" spans="5:24" x14ac:dyDescent="0.3">
      <c r="E164" s="21">
        <v>206045.02</v>
      </c>
      <c r="F164" s="19" t="s">
        <v>23</v>
      </c>
      <c r="G164" s="19" t="s">
        <v>113</v>
      </c>
      <c r="H164" s="19" t="s">
        <v>25</v>
      </c>
      <c r="I164" s="19" t="s">
        <v>102</v>
      </c>
      <c r="J164" s="19">
        <v>0</v>
      </c>
      <c r="K164" s="19">
        <v>0</v>
      </c>
      <c r="L164" s="20">
        <v>0</v>
      </c>
      <c r="M164" s="20">
        <v>0</v>
      </c>
      <c r="N164" s="20">
        <v>0</v>
      </c>
      <c r="O164" s="19">
        <v>0</v>
      </c>
      <c r="P164" s="19">
        <v>0</v>
      </c>
      <c r="Q164" s="20">
        <v>0</v>
      </c>
      <c r="R164" s="20">
        <v>0</v>
      </c>
      <c r="S164" s="20">
        <v>0</v>
      </c>
      <c r="T164" s="19">
        <v>0</v>
      </c>
      <c r="U164" s="19">
        <v>0</v>
      </c>
      <c r="V164" s="20">
        <v>0</v>
      </c>
      <c r="W164" s="20">
        <v>0</v>
      </c>
      <c r="X164" s="20">
        <v>0</v>
      </c>
    </row>
    <row r="165" spans="5:24" x14ac:dyDescent="0.3">
      <c r="E165" s="21">
        <v>206045.03</v>
      </c>
      <c r="F165" s="19" t="s">
        <v>23</v>
      </c>
      <c r="G165" s="19" t="s">
        <v>113</v>
      </c>
      <c r="H165" s="19" t="s">
        <v>26</v>
      </c>
      <c r="I165" s="19" t="s">
        <v>102</v>
      </c>
      <c r="J165" s="19">
        <v>0</v>
      </c>
      <c r="K165" s="19">
        <v>0</v>
      </c>
      <c r="L165" s="20">
        <v>0</v>
      </c>
      <c r="M165" s="20">
        <v>0</v>
      </c>
      <c r="N165" s="20">
        <v>0</v>
      </c>
      <c r="O165" s="19">
        <v>0</v>
      </c>
      <c r="P165" s="19">
        <v>0</v>
      </c>
      <c r="Q165" s="20">
        <v>0</v>
      </c>
      <c r="R165" s="20">
        <v>0</v>
      </c>
      <c r="S165" s="20">
        <v>0</v>
      </c>
      <c r="T165" s="19">
        <v>0</v>
      </c>
      <c r="U165" s="19">
        <v>0</v>
      </c>
      <c r="V165" s="20">
        <v>0</v>
      </c>
      <c r="W165" s="20">
        <v>0</v>
      </c>
      <c r="X165" s="20">
        <v>0</v>
      </c>
    </row>
    <row r="166" spans="5:24" x14ac:dyDescent="0.3">
      <c r="E166" s="21">
        <v>206045.04</v>
      </c>
      <c r="F166" s="19" t="s">
        <v>23</v>
      </c>
      <c r="G166" s="19" t="s">
        <v>113</v>
      </c>
      <c r="H166" s="19" t="s">
        <v>27</v>
      </c>
      <c r="I166" s="19" t="s">
        <v>102</v>
      </c>
      <c r="J166" s="19">
        <v>0.34184536360000001</v>
      </c>
      <c r="K166" s="19">
        <v>0.34184536360000001</v>
      </c>
      <c r="L166" s="20">
        <v>0.13673814544000001</v>
      </c>
      <c r="M166" s="20">
        <v>0.13673814544000001</v>
      </c>
      <c r="N166" s="20">
        <v>0.13673814544000001</v>
      </c>
      <c r="O166" s="19">
        <v>0.34184536360000001</v>
      </c>
      <c r="P166" s="19">
        <v>0.34184536360000001</v>
      </c>
      <c r="Q166" s="20">
        <v>0.23929175452000001</v>
      </c>
      <c r="R166" s="20">
        <v>0.23929175452000001</v>
      </c>
      <c r="S166" s="20">
        <v>0.23929175452000001</v>
      </c>
      <c r="T166" s="19">
        <v>0.68369072720000001</v>
      </c>
      <c r="U166" s="19">
        <v>0.68369072720000001</v>
      </c>
      <c r="V166" s="20">
        <v>0.34184536360000001</v>
      </c>
      <c r="W166" s="20">
        <v>0.34184536360000001</v>
      </c>
      <c r="X166" s="20">
        <v>0.34184536360000001</v>
      </c>
    </row>
    <row r="167" spans="5:24" x14ac:dyDescent="0.3">
      <c r="E167" s="21">
        <v>206045.05</v>
      </c>
      <c r="F167" s="19" t="s">
        <v>23</v>
      </c>
      <c r="G167" s="19" t="s">
        <v>113</v>
      </c>
      <c r="H167" s="19" t="s">
        <v>28</v>
      </c>
      <c r="I167" s="19" t="s">
        <v>102</v>
      </c>
      <c r="J167" s="19">
        <v>0</v>
      </c>
      <c r="K167" s="19">
        <v>0</v>
      </c>
      <c r="L167" s="20">
        <v>0</v>
      </c>
      <c r="M167" s="20">
        <v>0</v>
      </c>
      <c r="N167" s="20">
        <v>0</v>
      </c>
      <c r="O167" s="19">
        <v>0</v>
      </c>
      <c r="P167" s="19">
        <v>0</v>
      </c>
      <c r="Q167" s="20">
        <v>0</v>
      </c>
      <c r="R167" s="20">
        <v>0</v>
      </c>
      <c r="S167" s="20">
        <v>0</v>
      </c>
      <c r="T167" s="19">
        <v>0</v>
      </c>
      <c r="U167" s="19">
        <v>0</v>
      </c>
      <c r="V167" s="20">
        <v>0</v>
      </c>
      <c r="W167" s="20">
        <v>0</v>
      </c>
      <c r="X167" s="20">
        <v>0</v>
      </c>
    </row>
    <row r="168" spans="5:24" x14ac:dyDescent="0.3">
      <c r="E168" s="21">
        <v>206045.06</v>
      </c>
      <c r="F168" s="19" t="s">
        <v>23</v>
      </c>
      <c r="G168" s="19" t="s">
        <v>113</v>
      </c>
      <c r="H168" s="19" t="s">
        <v>29</v>
      </c>
      <c r="I168" s="19" t="s">
        <v>102</v>
      </c>
      <c r="J168" s="19">
        <v>0</v>
      </c>
      <c r="K168" s="19">
        <v>0</v>
      </c>
      <c r="L168" s="20">
        <v>0</v>
      </c>
      <c r="M168" s="20">
        <v>0</v>
      </c>
      <c r="N168" s="20">
        <v>0</v>
      </c>
      <c r="O168" s="19">
        <v>0</v>
      </c>
      <c r="P168" s="19">
        <v>0</v>
      </c>
      <c r="Q168" s="20">
        <v>0</v>
      </c>
      <c r="R168" s="20">
        <v>0</v>
      </c>
      <c r="S168" s="20">
        <v>0</v>
      </c>
      <c r="T168" s="19">
        <v>0</v>
      </c>
      <c r="U168" s="19">
        <v>0</v>
      </c>
      <c r="V168" s="20">
        <v>0</v>
      </c>
      <c r="W168" s="20">
        <v>0</v>
      </c>
      <c r="X168" s="20">
        <v>0</v>
      </c>
    </row>
    <row r="169" spans="5:24" x14ac:dyDescent="0.3">
      <c r="E169" s="21">
        <v>206045.07</v>
      </c>
      <c r="F169" s="19" t="s">
        <v>23</v>
      </c>
      <c r="G169" s="19" t="s">
        <v>113</v>
      </c>
      <c r="H169" s="19" t="s">
        <v>30</v>
      </c>
      <c r="I169" s="19" t="s">
        <v>102</v>
      </c>
      <c r="J169" s="19">
        <v>0</v>
      </c>
      <c r="K169" s="19">
        <v>0</v>
      </c>
      <c r="L169" s="20">
        <v>0</v>
      </c>
      <c r="M169" s="20">
        <v>0</v>
      </c>
      <c r="N169" s="20">
        <v>0</v>
      </c>
      <c r="O169" s="19">
        <v>0</v>
      </c>
      <c r="P169" s="19">
        <v>0</v>
      </c>
      <c r="Q169" s="20">
        <v>0</v>
      </c>
      <c r="R169" s="20">
        <v>0</v>
      </c>
      <c r="S169" s="20">
        <v>0</v>
      </c>
      <c r="T169" s="19">
        <v>0</v>
      </c>
      <c r="U169" s="19">
        <v>0</v>
      </c>
      <c r="V169" s="20">
        <v>0</v>
      </c>
      <c r="W169" s="20">
        <v>0</v>
      </c>
      <c r="X169" s="20">
        <v>0</v>
      </c>
    </row>
    <row r="170" spans="5:24" x14ac:dyDescent="0.3">
      <c r="E170" s="21">
        <v>206045.08</v>
      </c>
      <c r="F170" s="19" t="s">
        <v>23</v>
      </c>
      <c r="G170" s="19" t="s">
        <v>113</v>
      </c>
      <c r="H170" s="19" t="s">
        <v>31</v>
      </c>
      <c r="I170" s="19" t="s">
        <v>102</v>
      </c>
      <c r="J170" s="19">
        <v>0</v>
      </c>
      <c r="K170" s="19">
        <v>0</v>
      </c>
      <c r="L170" s="20">
        <v>0</v>
      </c>
      <c r="M170" s="20">
        <v>0</v>
      </c>
      <c r="N170" s="20">
        <v>0</v>
      </c>
      <c r="O170" s="19">
        <v>0</v>
      </c>
      <c r="P170" s="19">
        <v>0</v>
      </c>
      <c r="Q170" s="20">
        <v>0</v>
      </c>
      <c r="R170" s="20">
        <v>0</v>
      </c>
      <c r="S170" s="20">
        <v>0</v>
      </c>
      <c r="T170" s="19">
        <v>0</v>
      </c>
      <c r="U170" s="19">
        <v>0</v>
      </c>
      <c r="V170" s="20">
        <v>0</v>
      </c>
      <c r="W170" s="20">
        <v>0</v>
      </c>
      <c r="X170" s="20">
        <v>0</v>
      </c>
    </row>
    <row r="171" spans="5:24" x14ac:dyDescent="0.3">
      <c r="E171" s="21">
        <v>206045.09</v>
      </c>
      <c r="F171" s="19" t="s">
        <v>23</v>
      </c>
      <c r="G171" s="19" t="s">
        <v>113</v>
      </c>
      <c r="H171" s="19" t="s">
        <v>32</v>
      </c>
      <c r="I171" s="19" t="s">
        <v>102</v>
      </c>
      <c r="J171" s="19">
        <v>0</v>
      </c>
      <c r="K171" s="19">
        <v>0</v>
      </c>
      <c r="L171" s="20">
        <v>0</v>
      </c>
      <c r="M171" s="20">
        <v>0</v>
      </c>
      <c r="N171" s="20">
        <v>0</v>
      </c>
      <c r="O171" s="19">
        <v>0</v>
      </c>
      <c r="P171" s="19">
        <v>0</v>
      </c>
      <c r="Q171" s="20">
        <v>0</v>
      </c>
      <c r="R171" s="20">
        <v>0</v>
      </c>
      <c r="S171" s="20">
        <v>0</v>
      </c>
      <c r="T171" s="19">
        <v>0</v>
      </c>
      <c r="U171" s="19">
        <v>0</v>
      </c>
      <c r="V171" s="20">
        <v>0</v>
      </c>
      <c r="W171" s="20">
        <v>0</v>
      </c>
      <c r="X171" s="20">
        <v>0</v>
      </c>
    </row>
    <row r="172" spans="5:24" x14ac:dyDescent="0.3">
      <c r="E172" s="21">
        <v>206045.1</v>
      </c>
      <c r="F172" s="19" t="s">
        <v>35</v>
      </c>
      <c r="G172" s="19" t="s">
        <v>113</v>
      </c>
      <c r="H172" s="19" t="s">
        <v>36</v>
      </c>
      <c r="I172" s="19" t="s">
        <v>102</v>
      </c>
      <c r="J172" s="19">
        <v>2.2949999999999999</v>
      </c>
      <c r="K172" s="19">
        <v>2.2949999999999999</v>
      </c>
      <c r="L172" s="20">
        <v>0.6120000000000001</v>
      </c>
      <c r="M172" s="20">
        <v>0.6120000000000001</v>
      </c>
      <c r="N172" s="20">
        <v>0.76500000000000001</v>
      </c>
      <c r="O172" s="19">
        <v>3.06</v>
      </c>
      <c r="P172" s="19">
        <v>3.06</v>
      </c>
      <c r="Q172" s="20">
        <v>1.0710000000000002</v>
      </c>
      <c r="R172" s="20">
        <v>1.0710000000000002</v>
      </c>
      <c r="S172" s="20">
        <v>1.3387500000000001</v>
      </c>
      <c r="T172" s="19">
        <v>4.2074999999999996</v>
      </c>
      <c r="U172" s="19">
        <v>4.2074999999999996</v>
      </c>
      <c r="V172" s="20">
        <v>1.5300000000000002</v>
      </c>
      <c r="W172" s="20">
        <v>1.5300000000000002</v>
      </c>
      <c r="X172" s="20">
        <v>1.9125000000000001</v>
      </c>
    </row>
    <row r="173" spans="5:24" x14ac:dyDescent="0.3">
      <c r="E173" s="21">
        <v>206046.01</v>
      </c>
      <c r="F173" s="19" t="s">
        <v>23</v>
      </c>
      <c r="G173" s="19" t="s">
        <v>114</v>
      </c>
      <c r="H173" s="19" t="s">
        <v>24</v>
      </c>
      <c r="I173" s="19" t="s">
        <v>102</v>
      </c>
      <c r="J173" s="19">
        <v>0.19993205717999998</v>
      </c>
      <c r="K173" s="19">
        <v>0.19993205717999998</v>
      </c>
      <c r="L173" s="20">
        <v>2.2214673019999999E-2</v>
      </c>
      <c r="M173" s="20">
        <v>2.2214673019999999E-2</v>
      </c>
      <c r="N173" s="20">
        <v>2.2214673019999999E-2</v>
      </c>
      <c r="O173" s="19">
        <v>0.26657607624000002</v>
      </c>
      <c r="P173" s="19">
        <v>0.26657607624000002</v>
      </c>
      <c r="Q173" s="20">
        <v>3.8875677785E-2</v>
      </c>
      <c r="R173" s="20">
        <v>3.8875677785E-2</v>
      </c>
      <c r="S173" s="20">
        <v>3.8875677785E-2</v>
      </c>
      <c r="T173" s="19">
        <v>0.36654210482999999</v>
      </c>
      <c r="U173" s="19">
        <v>0.36654210482999999</v>
      </c>
      <c r="V173" s="20">
        <v>5.5536682550000001E-2</v>
      </c>
      <c r="W173" s="20">
        <v>5.5536682550000001E-2</v>
      </c>
      <c r="X173" s="20">
        <v>5.5536682550000001E-2</v>
      </c>
    </row>
    <row r="174" spans="5:24" x14ac:dyDescent="0.3">
      <c r="E174" s="21">
        <v>206046.02</v>
      </c>
      <c r="F174" s="19" t="s">
        <v>23</v>
      </c>
      <c r="G174" s="19" t="s">
        <v>114</v>
      </c>
      <c r="H174" s="19" t="s">
        <v>25</v>
      </c>
      <c r="I174" s="19" t="s">
        <v>102</v>
      </c>
      <c r="J174" s="19">
        <v>0.12126704952999999</v>
      </c>
      <c r="K174" s="19">
        <v>0.12126704952999999</v>
      </c>
      <c r="L174" s="20">
        <v>1.7638843567999999E-2</v>
      </c>
      <c r="M174" s="20">
        <v>1.7638843567999999E-2</v>
      </c>
      <c r="N174" s="20">
        <v>1.7638843567999999E-2</v>
      </c>
      <c r="O174" s="19">
        <v>0.17638843567999998</v>
      </c>
      <c r="P174" s="19">
        <v>0.17638843567999998</v>
      </c>
      <c r="Q174" s="20">
        <v>3.0867976243999999E-2</v>
      </c>
      <c r="R174" s="20">
        <v>3.0867976243999999E-2</v>
      </c>
      <c r="S174" s="20">
        <v>3.0867976243999999E-2</v>
      </c>
      <c r="T174" s="19">
        <v>0.24253409905999998</v>
      </c>
      <c r="U174" s="19">
        <v>0.24253409905999998</v>
      </c>
      <c r="V174" s="20">
        <v>4.4097108919999996E-2</v>
      </c>
      <c r="W174" s="20">
        <v>4.4097108919999996E-2</v>
      </c>
      <c r="X174" s="20">
        <v>4.4097108919999996E-2</v>
      </c>
    </row>
    <row r="175" spans="5:24" x14ac:dyDescent="0.3">
      <c r="E175" s="21">
        <v>206046.03</v>
      </c>
      <c r="F175" s="19" t="s">
        <v>23</v>
      </c>
      <c r="G175" s="19" t="s">
        <v>114</v>
      </c>
      <c r="H175" s="19" t="s">
        <v>26</v>
      </c>
      <c r="I175" s="19" t="s">
        <v>102</v>
      </c>
      <c r="J175" s="19">
        <v>0</v>
      </c>
      <c r="K175" s="19">
        <v>0</v>
      </c>
      <c r="L175" s="20">
        <v>0</v>
      </c>
      <c r="M175" s="20">
        <v>0</v>
      </c>
      <c r="N175" s="20">
        <v>0</v>
      </c>
      <c r="O175" s="19">
        <v>0</v>
      </c>
      <c r="P175" s="19">
        <v>0</v>
      </c>
      <c r="Q175" s="20">
        <v>0</v>
      </c>
      <c r="R175" s="20">
        <v>0</v>
      </c>
      <c r="S175" s="20">
        <v>0</v>
      </c>
      <c r="T175" s="19">
        <v>0</v>
      </c>
      <c r="U175" s="19">
        <v>0</v>
      </c>
      <c r="V175" s="20">
        <v>0</v>
      </c>
      <c r="W175" s="20">
        <v>0</v>
      </c>
      <c r="X175" s="20">
        <v>0</v>
      </c>
    </row>
    <row r="176" spans="5:24" x14ac:dyDescent="0.3">
      <c r="E176" s="21">
        <v>206046.04</v>
      </c>
      <c r="F176" s="19" t="s">
        <v>23</v>
      </c>
      <c r="G176" s="19" t="s">
        <v>114</v>
      </c>
      <c r="H176" s="19" t="s">
        <v>27</v>
      </c>
      <c r="I176" s="19" t="s">
        <v>102</v>
      </c>
      <c r="J176" s="19">
        <v>0.17100000000000001</v>
      </c>
      <c r="K176" s="19">
        <v>0.17100000000000001</v>
      </c>
      <c r="L176" s="20">
        <v>1.7100000000000001E-2</v>
      </c>
      <c r="M176" s="20">
        <v>1.7100000000000001E-2</v>
      </c>
      <c r="N176" s="20">
        <v>1.7100000000000001E-2</v>
      </c>
      <c r="O176" s="19">
        <v>0.235125</v>
      </c>
      <c r="P176" s="19">
        <v>0.235125</v>
      </c>
      <c r="Q176" s="20">
        <v>2.9925E-2</v>
      </c>
      <c r="R176" s="20">
        <v>2.9925E-2</v>
      </c>
      <c r="S176" s="20">
        <v>2.9925E-2</v>
      </c>
      <c r="T176" s="19">
        <v>0.32062499999999999</v>
      </c>
      <c r="U176" s="19">
        <v>0.32062499999999999</v>
      </c>
      <c r="V176" s="20">
        <v>4.2750000000000003E-2</v>
      </c>
      <c r="W176" s="20">
        <v>4.2750000000000003E-2</v>
      </c>
      <c r="X176" s="20">
        <v>4.2750000000000003E-2</v>
      </c>
    </row>
    <row r="177" spans="5:24" x14ac:dyDescent="0.3">
      <c r="E177" s="21">
        <v>206046.05</v>
      </c>
      <c r="F177" s="19" t="s">
        <v>23</v>
      </c>
      <c r="G177" s="19" t="s">
        <v>114</v>
      </c>
      <c r="H177" s="19" t="s">
        <v>28</v>
      </c>
      <c r="I177" s="19" t="s">
        <v>102</v>
      </c>
      <c r="J177" s="19">
        <v>0.16200000000000001</v>
      </c>
      <c r="K177" s="19">
        <v>0.16200000000000001</v>
      </c>
      <c r="L177" s="20">
        <v>2.4300000000000006E-2</v>
      </c>
      <c r="M177" s="20">
        <v>2.4300000000000006E-2</v>
      </c>
      <c r="N177" s="20">
        <v>2.4300000000000006E-2</v>
      </c>
      <c r="O177" s="19">
        <v>0.22275</v>
      </c>
      <c r="P177" s="19">
        <v>0.22275</v>
      </c>
      <c r="Q177" s="20">
        <v>4.2525000000000007E-2</v>
      </c>
      <c r="R177" s="20">
        <v>4.2525000000000007E-2</v>
      </c>
      <c r="S177" s="20">
        <v>4.2525000000000007E-2</v>
      </c>
      <c r="T177" s="19">
        <v>0.28349999999999997</v>
      </c>
      <c r="U177" s="19">
        <v>0.28349999999999997</v>
      </c>
      <c r="V177" s="20">
        <v>6.0750000000000005E-2</v>
      </c>
      <c r="W177" s="20">
        <v>6.0750000000000005E-2</v>
      </c>
      <c r="X177" s="20">
        <v>6.0750000000000005E-2</v>
      </c>
    </row>
    <row r="178" spans="5:24" x14ac:dyDescent="0.3">
      <c r="E178" s="21">
        <v>206046.06</v>
      </c>
      <c r="F178" s="19" t="s">
        <v>23</v>
      </c>
      <c r="G178" s="19" t="s">
        <v>114</v>
      </c>
      <c r="H178" s="19" t="s">
        <v>29</v>
      </c>
      <c r="I178" s="19" t="s">
        <v>102</v>
      </c>
      <c r="J178" s="19">
        <v>0</v>
      </c>
      <c r="K178" s="19">
        <v>0</v>
      </c>
      <c r="L178" s="20">
        <v>0</v>
      </c>
      <c r="M178" s="20">
        <v>0</v>
      </c>
      <c r="N178" s="20">
        <v>0</v>
      </c>
      <c r="O178" s="19">
        <v>0</v>
      </c>
      <c r="P178" s="19">
        <v>0</v>
      </c>
      <c r="Q178" s="20">
        <v>0</v>
      </c>
      <c r="R178" s="20">
        <v>0</v>
      </c>
      <c r="S178" s="20">
        <v>0</v>
      </c>
      <c r="T178" s="19">
        <v>0</v>
      </c>
      <c r="U178" s="19">
        <v>0</v>
      </c>
      <c r="V178" s="20">
        <v>0</v>
      </c>
      <c r="W178" s="20">
        <v>0</v>
      </c>
      <c r="X178" s="20">
        <v>0</v>
      </c>
    </row>
    <row r="179" spans="5:24" x14ac:dyDescent="0.3">
      <c r="E179" s="21">
        <v>206046.07</v>
      </c>
      <c r="F179" s="19" t="s">
        <v>23</v>
      </c>
      <c r="G179" s="19" t="s">
        <v>114</v>
      </c>
      <c r="H179" s="19" t="s">
        <v>30</v>
      </c>
      <c r="I179" s="19" t="s">
        <v>102</v>
      </c>
      <c r="J179" s="19">
        <v>8.9693454101999998E-2</v>
      </c>
      <c r="K179" s="19">
        <v>8.9693454101999998E-2</v>
      </c>
      <c r="L179" s="20">
        <v>5.1253402344000002E-3</v>
      </c>
      <c r="M179" s="20">
        <v>5.1253402344000002E-3</v>
      </c>
      <c r="N179" s="20">
        <v>5.1253402344000002E-3</v>
      </c>
      <c r="O179" s="19">
        <v>0.115320155274</v>
      </c>
      <c r="P179" s="19">
        <v>0.115320155274</v>
      </c>
      <c r="Q179" s="20">
        <v>8.9693454101999991E-3</v>
      </c>
      <c r="R179" s="20">
        <v>8.9693454101999991E-3</v>
      </c>
      <c r="S179" s="20">
        <v>8.9693454101999991E-3</v>
      </c>
      <c r="T179" s="19">
        <v>0.14735353173900001</v>
      </c>
      <c r="U179" s="19">
        <v>0.14735353173900001</v>
      </c>
      <c r="V179" s="20">
        <v>1.2813350586E-2</v>
      </c>
      <c r="W179" s="20">
        <v>1.2813350586E-2</v>
      </c>
      <c r="X179" s="20">
        <v>1.2813350586E-2</v>
      </c>
    </row>
    <row r="180" spans="5:24" x14ac:dyDescent="0.3">
      <c r="E180" s="21">
        <v>206046.07999999999</v>
      </c>
      <c r="F180" s="19" t="s">
        <v>23</v>
      </c>
      <c r="G180" s="19" t="s">
        <v>114</v>
      </c>
      <c r="H180" s="19" t="s">
        <v>31</v>
      </c>
      <c r="I180" s="19" t="s">
        <v>102</v>
      </c>
      <c r="J180" s="19">
        <v>0</v>
      </c>
      <c r="K180" s="19">
        <v>0</v>
      </c>
      <c r="L180" s="20">
        <v>0</v>
      </c>
      <c r="M180" s="20">
        <v>0</v>
      </c>
      <c r="N180" s="20">
        <v>0</v>
      </c>
      <c r="O180" s="19">
        <v>0</v>
      </c>
      <c r="P180" s="19">
        <v>0</v>
      </c>
      <c r="Q180" s="20">
        <v>0</v>
      </c>
      <c r="R180" s="20">
        <v>0</v>
      </c>
      <c r="S180" s="20">
        <v>0</v>
      </c>
      <c r="T180" s="19">
        <v>0</v>
      </c>
      <c r="U180" s="19">
        <v>0</v>
      </c>
      <c r="V180" s="20">
        <v>0</v>
      </c>
      <c r="W180" s="20">
        <v>0</v>
      </c>
      <c r="X180" s="20">
        <v>0</v>
      </c>
    </row>
    <row r="181" spans="5:24" x14ac:dyDescent="0.3">
      <c r="E181" s="21">
        <v>206046.09</v>
      </c>
      <c r="F181" s="19" t="s">
        <v>23</v>
      </c>
      <c r="G181" s="19" t="s">
        <v>114</v>
      </c>
      <c r="H181" s="19" t="s">
        <v>32</v>
      </c>
      <c r="I181" s="19" t="s">
        <v>102</v>
      </c>
      <c r="J181" s="19">
        <v>0.13500000000000001</v>
      </c>
      <c r="K181" s="19">
        <v>0.13500000000000001</v>
      </c>
      <c r="L181" s="20">
        <v>2.7000000000000003E-2</v>
      </c>
      <c r="M181" s="20">
        <v>2.7000000000000003E-2</v>
      </c>
      <c r="N181" s="20">
        <v>2.7000000000000003E-2</v>
      </c>
      <c r="O181" s="19">
        <v>0.18</v>
      </c>
      <c r="P181" s="19">
        <v>0.18</v>
      </c>
      <c r="Q181" s="20">
        <v>4.725E-2</v>
      </c>
      <c r="R181" s="20">
        <v>4.725E-2</v>
      </c>
      <c r="S181" s="20">
        <v>4.725E-2</v>
      </c>
      <c r="T181" s="19">
        <v>0.2475</v>
      </c>
      <c r="U181" s="19">
        <v>0.2475</v>
      </c>
      <c r="V181" s="20">
        <v>6.7500000000000004E-2</v>
      </c>
      <c r="W181" s="20">
        <v>6.7500000000000004E-2</v>
      </c>
      <c r="X181" s="20">
        <v>6.7500000000000004E-2</v>
      </c>
    </row>
    <row r="182" spans="5:24" x14ac:dyDescent="0.3">
      <c r="E182" s="21">
        <v>206046.1</v>
      </c>
      <c r="F182" s="19" t="s">
        <v>35</v>
      </c>
      <c r="G182" s="19" t="s">
        <v>114</v>
      </c>
      <c r="H182" s="19" t="s">
        <v>36</v>
      </c>
      <c r="I182" s="19" t="s">
        <v>102</v>
      </c>
      <c r="J182" s="19">
        <v>1.0934999999999999</v>
      </c>
      <c r="K182" s="19">
        <v>1.0934999999999999</v>
      </c>
      <c r="L182" s="20">
        <v>0.14580000000000001</v>
      </c>
      <c r="M182" s="20">
        <v>0.14580000000000001</v>
      </c>
      <c r="N182" s="20">
        <v>0.14580000000000001</v>
      </c>
      <c r="O182" s="19">
        <v>1.4175</v>
      </c>
      <c r="P182" s="19">
        <v>1.4175</v>
      </c>
      <c r="Q182" s="20">
        <v>0.25514999999999999</v>
      </c>
      <c r="R182" s="20">
        <v>0.25514999999999999</v>
      </c>
      <c r="S182" s="20">
        <v>0.25514999999999999</v>
      </c>
      <c r="T182" s="19">
        <v>1.8225</v>
      </c>
      <c r="U182" s="19">
        <v>1.8225</v>
      </c>
      <c r="V182" s="20">
        <v>0.36449999999999999</v>
      </c>
      <c r="W182" s="20">
        <v>0.36449999999999999</v>
      </c>
      <c r="X182" s="20">
        <v>0.36449999999999999</v>
      </c>
    </row>
  </sheetData>
  <mergeCells count="1">
    <mergeCell ref="B3:D3"/>
  </mergeCells>
  <phoneticPr fontId="30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8B8438CBC44A46815A9C01C69199DA" ma:contentTypeVersion="9" ma:contentTypeDescription="Create a new document." ma:contentTypeScope="" ma:versionID="32e90b9abe8056bd324286d3e73e7a17">
  <xsd:schema xmlns:xsd="http://www.w3.org/2001/XMLSchema" xmlns:xs="http://www.w3.org/2001/XMLSchema" xmlns:p="http://schemas.microsoft.com/office/2006/metadata/properties" xmlns:ns2="ec24a54f-6437-48ac-a1a5-783d0d87301e" targetNamespace="http://schemas.microsoft.com/office/2006/metadata/properties" ma:root="true" ma:fieldsID="5601447a7e4e427b844d21ec5b0d3590" ns2:_="">
    <xsd:import namespace="ec24a54f-6437-48ac-a1a5-783d0d8730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4a54f-6437-48ac-a1a5-783d0d8730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2D8ABE-4A07-43F0-9714-0C66829855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4a54f-6437-48ac-a1a5-783d0d8730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A71480-3435-4EE2-B7E7-D4ABA420832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c24a54f-6437-48ac-a1a5-783d0d87301e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6883F6-DD53-497D-B41E-B8F7DB13B1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</vt:i4>
      </vt:variant>
    </vt:vector>
  </HeadingPairs>
  <TitlesOfParts>
    <vt:vector size="21" baseType="lpstr">
      <vt:lpstr>_Cover</vt:lpstr>
      <vt:lpstr>_Contents</vt:lpstr>
      <vt:lpstr>Overview_SC</vt:lpstr>
      <vt:lpstr>Current_Programs</vt:lpstr>
      <vt:lpstr>Results_Potential</vt:lpstr>
      <vt:lpstr>Results_Costs</vt:lpstr>
      <vt:lpstr>Results_MonthlyPeak</vt:lpstr>
      <vt:lpstr>Detailed Results_SC</vt:lpstr>
      <vt:lpstr>Measure_Potential_Total</vt:lpstr>
      <vt:lpstr>Measure_Costs</vt:lpstr>
      <vt:lpstr>Measure_NH Test</vt:lpstr>
      <vt:lpstr>Detailed_MonthlyPeak</vt:lpstr>
      <vt:lpstr>Study Inputs_SC</vt:lpstr>
      <vt:lpstr>Measure_Inputs</vt:lpstr>
      <vt:lpstr>Inputs_General</vt:lpstr>
      <vt:lpstr>Enrollment_RampUp_Y1</vt:lpstr>
      <vt:lpstr>Enrollment_RampUp_Y2</vt:lpstr>
      <vt:lpstr>Enrollment_RampUp_Y3</vt:lpstr>
      <vt:lpstr>Program_RampUp_Year_1</vt:lpstr>
      <vt:lpstr>Program_RampUp_Year_2</vt:lpstr>
      <vt:lpstr>Program_RampUp_Year_3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 Cazorla</dc:creator>
  <cp:keywords/>
  <dc:description/>
  <cp:lastModifiedBy>Claire Cameron</cp:lastModifiedBy>
  <cp:revision/>
  <dcterms:created xsi:type="dcterms:W3CDTF">2015-06-05T18:17:20Z</dcterms:created>
  <dcterms:modified xsi:type="dcterms:W3CDTF">2020-08-18T13:43:50Z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0x010100C38B8438CBC44A46815A9C01C69199DA</vt:lpwstr>
  </property>
</Properties>
</file>